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hsaa-my.sharepoint.com/personal/mmcguire_ohsaa_org/Documents/Documents/Forms - Financial Reports/OHSAA Tourn Reports/2025-26/Spring/"/>
    </mc:Choice>
  </mc:AlternateContent>
  <xr:revisionPtr revIDLastSave="0" documentId="8_{3CFF63B4-47E6-4FA6-8B3E-C79E49D42616}" xr6:coauthVersionLast="47" xr6:coauthVersionMax="47" xr10:uidLastSave="{00000000-0000-0000-0000-000000000000}"/>
  <bookViews>
    <workbookView xWindow="-28920" yWindow="-1230" windowWidth="29040" windowHeight="15720" activeTab="1" xr2:uid="{00000000-000D-0000-FFFF-FFFF00000000}"/>
  </bookViews>
  <sheets>
    <sheet name="Worksheet" sheetId="13" r:id="rId1"/>
    <sheet name="Personnel" sheetId="19" r:id="rId2"/>
    <sheet name="Final Report" sheetId="1" r:id="rId3"/>
  </sheets>
  <externalReferences>
    <externalReference r:id="rId4"/>
  </externalReferences>
  <definedNames>
    <definedName name="_xlnm.Print_Area" localSheetId="1">Personnel!$A$17:$L$71</definedName>
    <definedName name="_xlnm.Print_Area" localSheetId="0">Worksheet!$A$1:$Q$139</definedName>
    <definedName name="_xlnm.Print_Titles" localSheetId="1">Personnel!$1:$16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2" i="19" l="1"/>
  <c r="M132" i="13"/>
  <c r="E131" i="13" l="1"/>
  <c r="G130" i="13" s="1"/>
  <c r="G66" i="1" s="1"/>
  <c r="O114" i="13"/>
  <c r="G64" i="1" s="1"/>
  <c r="G109" i="13"/>
  <c r="I75" i="1" s="1"/>
  <c r="E109" i="13"/>
  <c r="L7" i="19"/>
  <c r="D11" i="19"/>
  <c r="D9" i="19"/>
  <c r="D7" i="19"/>
  <c r="L11" i="19"/>
  <c r="L9" i="19"/>
  <c r="A18" i="19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53" i="19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L17" i="19"/>
  <c r="B6" i="1"/>
  <c r="C43" i="1"/>
  <c r="G43" i="1" s="1"/>
  <c r="B5" i="1"/>
  <c r="I36" i="1"/>
  <c r="F68" i="1"/>
  <c r="D68" i="1"/>
  <c r="I62" i="13"/>
  <c r="O62" i="13" s="1"/>
  <c r="I60" i="13"/>
  <c r="O60" i="13" s="1"/>
  <c r="I58" i="13"/>
  <c r="O58" i="13" s="1"/>
  <c r="I56" i="13"/>
  <c r="O56" i="13" s="1"/>
  <c r="I54" i="13"/>
  <c r="O54" i="13" s="1"/>
  <c r="I52" i="13"/>
  <c r="O52" i="13" s="1"/>
  <c r="I50" i="13"/>
  <c r="O50" i="13" s="1"/>
  <c r="I48" i="13"/>
  <c r="O48" i="13" s="1"/>
  <c r="I46" i="13"/>
  <c r="O46" i="13" s="1"/>
  <c r="I44" i="13"/>
  <c r="O44" i="13" s="1"/>
  <c r="I42" i="13"/>
  <c r="O42" i="13" s="1"/>
  <c r="I40" i="13"/>
  <c r="O40" i="13" s="1"/>
  <c r="I38" i="13"/>
  <c r="O38" i="13" s="1"/>
  <c r="I36" i="13"/>
  <c r="O36" i="13" s="1"/>
  <c r="I34" i="13"/>
  <c r="O34" i="13" s="1"/>
  <c r="I32" i="13"/>
  <c r="O32" i="13" s="1"/>
  <c r="I30" i="13"/>
  <c r="O30" i="13" s="1"/>
  <c r="I28" i="13"/>
  <c r="O28" i="13" s="1"/>
  <c r="I26" i="13"/>
  <c r="O26" i="13" s="1"/>
  <c r="C47" i="1"/>
  <c r="I80" i="13"/>
  <c r="O80" i="13" s="1"/>
  <c r="I78" i="13"/>
  <c r="O78" i="13" s="1"/>
  <c r="I76" i="13"/>
  <c r="O76" i="13" s="1"/>
  <c r="I74" i="13"/>
  <c r="O74" i="13" s="1"/>
  <c r="I72" i="13"/>
  <c r="O72" i="13" s="1"/>
  <c r="I70" i="13"/>
  <c r="O70" i="13" s="1"/>
  <c r="I68" i="13"/>
  <c r="O68" i="13" s="1"/>
  <c r="I66" i="13"/>
  <c r="O66" i="13" s="1"/>
  <c r="I64" i="13"/>
  <c r="O64" i="13" s="1"/>
  <c r="K22" i="13"/>
  <c r="C45" i="1"/>
  <c r="G45" i="1" s="1"/>
  <c r="B18" i="1"/>
  <c r="I34" i="1"/>
  <c r="B38" i="1"/>
  <c r="B34" i="1"/>
  <c r="F34" i="1"/>
  <c r="B36" i="1"/>
  <c r="F9" i="13"/>
  <c r="C41" i="1"/>
  <c r="G114" i="13"/>
  <c r="G62" i="1" s="1"/>
  <c r="A66" i="19" l="1"/>
  <c r="A67" i="19" s="1"/>
  <c r="A68" i="19" s="1"/>
  <c r="A69" i="19" s="1"/>
  <c r="A70" i="19" s="1"/>
  <c r="A33" i="19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M17" i="19"/>
  <c r="G52" i="1"/>
  <c r="C49" i="1"/>
  <c r="G41" i="1"/>
  <c r="K82" i="13"/>
  <c r="K135" i="13"/>
  <c r="I69" i="1"/>
  <c r="K24" i="13"/>
  <c r="M86" i="13" s="1"/>
  <c r="G111" i="13"/>
  <c r="G56" i="1" s="1"/>
  <c r="L18" i="19" l="1"/>
  <c r="M18" i="19" s="1"/>
  <c r="L19" i="19" s="1"/>
  <c r="M19" i="19" s="1"/>
  <c r="G54" i="1"/>
  <c r="I65" i="1" s="1"/>
  <c r="E47" i="1"/>
  <c r="L20" i="19" l="1"/>
  <c r="M20" i="19" s="1"/>
  <c r="I60" i="1"/>
  <c r="J65" i="1"/>
  <c r="J64" i="1" s="1"/>
  <c r="L21" i="19" l="1"/>
  <c r="M21" i="19" s="1"/>
  <c r="I72" i="1"/>
  <c r="I77" i="1" s="1"/>
  <c r="L22" i="19" l="1"/>
  <c r="M22" i="19" s="1"/>
  <c r="L23" i="19" l="1"/>
  <c r="M23" i="19" s="1"/>
  <c r="L24" i="19" l="1"/>
  <c r="M24" i="19" s="1"/>
  <c r="L25" i="19" l="1"/>
  <c r="M25" i="19" l="1"/>
  <c r="L26" i="19" l="1"/>
  <c r="M26" i="19" l="1"/>
  <c r="L27" i="19" l="1"/>
  <c r="M27" i="19" l="1"/>
  <c r="L28" i="19" l="1"/>
  <c r="M28" i="19" s="1"/>
  <c r="L29" i="19" l="1"/>
  <c r="M29" i="19" s="1"/>
  <c r="L30" i="19" l="1"/>
  <c r="M30" i="19" s="1"/>
  <c r="L31" i="19" l="1"/>
  <c r="M31" i="19" s="1"/>
  <c r="L32" i="19" s="1"/>
  <c r="M32" i="19" s="1"/>
  <c r="L33" i="19" s="1"/>
  <c r="M33" i="19" s="1"/>
  <c r="L34" i="19" l="1"/>
  <c r="M34" i="19" s="1"/>
  <c r="L35" i="19" l="1"/>
  <c r="M35" i="19" s="1"/>
  <c r="L36" i="19" l="1"/>
  <c r="M36" i="19" s="1"/>
  <c r="L37" i="19" l="1"/>
  <c r="M37" i="19" s="1"/>
  <c r="L38" i="19" l="1"/>
  <c r="M38" i="19" s="1"/>
  <c r="L39" i="19" l="1"/>
  <c r="M39" i="19" s="1"/>
  <c r="L40" i="19" l="1"/>
  <c r="M40" i="19" s="1"/>
  <c r="L41" i="19" l="1"/>
  <c r="M41" i="19" s="1"/>
  <c r="L42" i="19" l="1"/>
  <c r="M42" i="19" s="1"/>
  <c r="L43" i="19" l="1"/>
  <c r="M43" i="19" s="1"/>
  <c r="L44" i="19" l="1"/>
  <c r="M44" i="19" s="1"/>
  <c r="L45" i="19" l="1"/>
  <c r="M45" i="19" s="1"/>
  <c r="L46" i="19" l="1"/>
  <c r="M46" i="19" s="1"/>
  <c r="L47" i="19" l="1"/>
  <c r="M47" i="19" s="1"/>
  <c r="L48" i="19" l="1"/>
  <c r="M48" i="19" s="1"/>
  <c r="L49" i="19" l="1"/>
  <c r="M49" i="19" s="1"/>
  <c r="L50" i="19" l="1"/>
  <c r="M50" i="19" s="1"/>
  <c r="L51" i="19" l="1"/>
  <c r="M51" i="19" s="1"/>
  <c r="L52" i="19" l="1"/>
  <c r="M52" i="19" s="1"/>
  <c r="L53" i="19" l="1"/>
  <c r="M53" i="19" s="1"/>
  <c r="L54" i="19" l="1"/>
  <c r="M54" i="19" s="1"/>
  <c r="L55" i="19" l="1"/>
  <c r="M55" i="19" s="1"/>
  <c r="L56" i="19" l="1"/>
  <c r="M56" i="19" s="1"/>
  <c r="L57" i="19" l="1"/>
  <c r="M57" i="19" s="1"/>
  <c r="L58" i="19" l="1"/>
  <c r="M58" i="19" s="1"/>
  <c r="L59" i="19" l="1"/>
  <c r="M59" i="19" s="1"/>
  <c r="L60" i="19" l="1"/>
  <c r="M60" i="19" s="1"/>
  <c r="L61" i="19" l="1"/>
  <c r="M61" i="19" s="1"/>
  <c r="L62" i="19" l="1"/>
  <c r="M62" i="19" s="1"/>
  <c r="L63" i="19" s="1"/>
  <c r="M63" i="19" s="1"/>
  <c r="L64" i="19" s="1"/>
  <c r="M64" i="19" s="1"/>
  <c r="L65" i="19" l="1"/>
  <c r="M65" i="19" s="1"/>
  <c r="L66" i="19" l="1"/>
  <c r="M66" i="19" s="1"/>
  <c r="L67" i="19" l="1"/>
  <c r="M67" i="19" s="1"/>
  <c r="L68" i="19" l="1"/>
  <c r="M68" i="19" s="1"/>
  <c r="L69" i="19" l="1"/>
  <c r="M69" i="19" s="1"/>
  <c r="L70" i="19" l="1"/>
  <c r="L71" i="19" s="1"/>
  <c r="M71" i="19" s="1"/>
  <c r="M70" i="19" l="1"/>
</calcChain>
</file>

<file path=xl/sharedStrings.xml><?xml version="1.0" encoding="utf-8"?>
<sst xmlns="http://schemas.openxmlformats.org/spreadsheetml/2006/main" count="206" uniqueCount="150">
  <si>
    <t>Attendance</t>
  </si>
  <si>
    <t>Receipts</t>
  </si>
  <si>
    <t>Disbursements</t>
  </si>
  <si>
    <t xml:space="preserve">  at</t>
  </si>
  <si>
    <t>Type</t>
  </si>
  <si>
    <t>Ticket</t>
  </si>
  <si>
    <t>Tickets</t>
  </si>
  <si>
    <t>Price per</t>
  </si>
  <si>
    <t>Amount</t>
  </si>
  <si>
    <t>First Name</t>
  </si>
  <si>
    <t>Last Name</t>
  </si>
  <si>
    <t xml:space="preserve">Reviewed by:  </t>
  </si>
  <si>
    <t xml:space="preserve">Date:  </t>
  </si>
  <si>
    <t xml:space="preserve"> </t>
  </si>
  <si>
    <t>Were personnel paid through school district payroll?</t>
  </si>
  <si>
    <t>If yes, school district is responsible for reporting wages on W-2.  If no, school</t>
  </si>
  <si>
    <t xml:space="preserve">Sport: </t>
  </si>
  <si>
    <t xml:space="preserve">Division: </t>
  </si>
  <si>
    <t xml:space="preserve">Admission Revenue: </t>
  </si>
  <si>
    <t xml:space="preserve">Manager: </t>
  </si>
  <si>
    <t xml:space="preserve">Location: </t>
  </si>
  <si>
    <t>For OHSAA use only</t>
  </si>
  <si>
    <t xml:space="preserve">Manager's Name: </t>
  </si>
  <si>
    <t xml:space="preserve">Business Phone: </t>
  </si>
  <si>
    <t xml:space="preserve">Email Address: </t>
  </si>
  <si>
    <t xml:space="preserve">Total Attendance: </t>
  </si>
  <si>
    <t>Are tournament funds being run through the school district treasury?</t>
  </si>
  <si>
    <r>
      <t xml:space="preserve">district is responsible for issuing 1099.  In either case, Personnel is </t>
    </r>
    <r>
      <rPr>
        <b/>
        <sz val="12"/>
        <rFont val="Arial"/>
        <family val="2"/>
      </rPr>
      <t>not required</t>
    </r>
    <r>
      <rPr>
        <sz val="12"/>
        <rFont val="Arial"/>
        <family val="2"/>
      </rPr>
      <t>.</t>
    </r>
  </si>
  <si>
    <t xml:space="preserve">If no, what type of account was used: </t>
  </si>
  <si>
    <t>Passes</t>
  </si>
  <si>
    <t>This financial report is a true and accurate report of the financial activity of the tournament and site listed.  It has been completed according to the instructions provided by  the OHSAA.  I understand that failure to complete the report completely, accurately and according to the instructions provided could result in not being provided an opportunity to host a tournament event for the OHSAA or other such penalties as may be consistent with the OHSAA Constitution and Bylaws.</t>
  </si>
  <si>
    <t>Date Report was completed</t>
  </si>
  <si>
    <t>Student Tickets</t>
  </si>
  <si>
    <t>at</t>
  </si>
  <si>
    <t>Total Ticktets sold</t>
  </si>
  <si>
    <t>District Athletic Board</t>
  </si>
  <si>
    <t>CENTRAL</t>
  </si>
  <si>
    <t>EAST</t>
  </si>
  <si>
    <t>NORTHEAST</t>
  </si>
  <si>
    <t>NORTHWEST</t>
  </si>
  <si>
    <t>SOUHTEAST</t>
  </si>
  <si>
    <t>SOUTHWEST</t>
  </si>
  <si>
    <t>OHSAA</t>
  </si>
  <si>
    <t>BASEBALL</t>
  </si>
  <si>
    <t>SOCCER</t>
  </si>
  <si>
    <t>SOFTBALL</t>
  </si>
  <si>
    <t>BOYS</t>
  </si>
  <si>
    <t>GIRLS</t>
  </si>
  <si>
    <t>Gender:</t>
  </si>
  <si>
    <t>STUDENT</t>
  </si>
  <si>
    <t>ADULT</t>
  </si>
  <si>
    <t>Adult Tickets</t>
  </si>
  <si>
    <t>Most of this section will be automatically populated from the information on the Worksheet tab.</t>
  </si>
  <si>
    <t>DROP LIST ENTRY IN BLUE</t>
  </si>
  <si>
    <t xml:space="preserve">Other Phone: </t>
  </si>
  <si>
    <t>I  (1)</t>
  </si>
  <si>
    <t>II  (2)</t>
  </si>
  <si>
    <t>III  (3)</t>
  </si>
  <si>
    <t>SELF INPUT IN YELLOW</t>
  </si>
  <si>
    <t>ALL INPUTS ARE HIGHLIGHTED:</t>
  </si>
  <si>
    <t>YES</t>
  </si>
  <si>
    <t>NO</t>
  </si>
  <si>
    <r>
      <t>Net Due   to  /  (</t>
    </r>
    <r>
      <rPr>
        <b/>
        <sz val="18"/>
        <color rgb="FFFF0000"/>
        <rFont val="Arial"/>
        <family val="2"/>
      </rPr>
      <t xml:space="preserve"> from</t>
    </r>
    <r>
      <rPr>
        <b/>
        <sz val="18"/>
        <rFont val="Arial"/>
        <family val="2"/>
      </rPr>
      <t xml:space="preserve"> )   District Board</t>
    </r>
  </si>
  <si>
    <t>GOLF</t>
  </si>
  <si>
    <t>TENNIS</t>
  </si>
  <si>
    <t>Total</t>
  </si>
  <si>
    <t>$</t>
  </si>
  <si>
    <t>Balance - Profit  or ( Loss )</t>
  </si>
  <si>
    <t>HIDDEN</t>
  </si>
  <si>
    <t>TV and Radio Receipts</t>
  </si>
  <si>
    <t>Gate Tickets</t>
  </si>
  <si>
    <t>boys</t>
  </si>
  <si>
    <t>girls</t>
  </si>
  <si>
    <t>BASKETBALL</t>
  </si>
  <si>
    <t xml:space="preserve">Level: </t>
  </si>
  <si>
    <t>SECTIONAL</t>
  </si>
  <si>
    <t>DISTRICT</t>
  </si>
  <si>
    <t>Level:</t>
  </si>
  <si>
    <t>Tickets Sold</t>
  </si>
  <si>
    <t>Number</t>
  </si>
  <si>
    <t>DEDUCT: Radio/TV TO BE RECEIVED</t>
  </si>
  <si>
    <t>OPERATING EXPENSES</t>
  </si>
  <si>
    <t>SERVICE EXPENSES</t>
  </si>
  <si>
    <t>Equipment &amp; materials</t>
  </si>
  <si>
    <t>Police</t>
  </si>
  <si>
    <t>Printing, tickets, passes, etc.</t>
  </si>
  <si>
    <t>Scorers and Timers</t>
  </si>
  <si>
    <t>Postage, telephone</t>
  </si>
  <si>
    <t>Ticket Sellers</t>
  </si>
  <si>
    <t>Facility rental</t>
  </si>
  <si>
    <t>Door, Gate Keeper, Ushers</t>
  </si>
  <si>
    <t>Public Address (Do not include Announcers)</t>
  </si>
  <si>
    <t>Custodians</t>
  </si>
  <si>
    <t>Officials' Travel Payment</t>
  </si>
  <si>
    <t>Doctor, Trainers, and/or EMS</t>
  </si>
  <si>
    <t>Officials - Registered OHSAA Contest Fee (Game)</t>
  </si>
  <si>
    <t>Announcers</t>
  </si>
  <si>
    <t>Secretary, Typist</t>
  </si>
  <si>
    <t>Payroll Benefits</t>
  </si>
  <si>
    <t>MISCELLANEOUS EXPENSES</t>
  </si>
  <si>
    <t>Operating Expenses</t>
  </si>
  <si>
    <t>Services Expenses</t>
  </si>
  <si>
    <t>Miscellaneoues Expenses</t>
  </si>
  <si>
    <t>Questions below must be answered with a "Yes" or "No"</t>
  </si>
  <si>
    <t>Tournament Personnel Report</t>
  </si>
  <si>
    <t>Other Workers and Manager</t>
  </si>
  <si>
    <t>of Hours</t>
  </si>
  <si>
    <t>Position</t>
  </si>
  <si>
    <t>or Sessions</t>
  </si>
  <si>
    <t>Rate</t>
  </si>
  <si>
    <t xml:space="preserve">Game Dates:  </t>
  </si>
  <si>
    <t xml:space="preserve">Game Dates: </t>
  </si>
  <si>
    <t>Manager's Mileage</t>
  </si>
  <si>
    <t>Hospitality</t>
  </si>
  <si>
    <t>Flat Fee</t>
  </si>
  <si>
    <t>Manager's Fee District</t>
  </si>
  <si>
    <t xml:space="preserve"> # of  Teams</t>
  </si>
  <si>
    <t>Other Revenue</t>
  </si>
  <si>
    <t>BOYS &amp; GIRLS</t>
  </si>
  <si>
    <r>
      <rPr>
        <b/>
        <sz val="14"/>
        <rFont val="Arial"/>
        <family val="2"/>
      </rPr>
      <t xml:space="preserve">SPRING </t>
    </r>
    <r>
      <rPr>
        <sz val="14"/>
        <rFont val="Arial"/>
        <family val="2"/>
      </rPr>
      <t xml:space="preserve"> - Tournament Financial Report</t>
    </r>
  </si>
  <si>
    <t xml:space="preserve">Total Disbursements </t>
  </si>
  <si>
    <t>Payee:</t>
  </si>
  <si>
    <t>Address:</t>
  </si>
  <si>
    <t>RADIO REVENUE</t>
  </si>
  <si>
    <t>Call Letters</t>
  </si>
  <si>
    <t>Location</t>
  </si>
  <si>
    <t xml:space="preserve"> Received</t>
  </si>
  <si>
    <r>
      <rPr>
        <b/>
        <u/>
        <sz val="12"/>
        <rFont val="Arial"/>
        <family val="2"/>
      </rPr>
      <t>TO BE</t>
    </r>
    <r>
      <rPr>
        <u/>
        <sz val="12"/>
        <rFont val="Arial"/>
        <family val="2"/>
      </rPr>
      <t xml:space="preserve"> Received</t>
    </r>
  </si>
  <si>
    <t>Subtotal</t>
  </si>
  <si>
    <t>Total Personnel must equal total Services Expense on Worksheet tab.</t>
  </si>
  <si>
    <t xml:space="preserve">**Total Services Expense above must equal </t>
  </si>
  <si>
    <t>the total of the Personnel Report tab.</t>
  </si>
  <si>
    <t>Parking Attendent</t>
  </si>
  <si>
    <t>Team Check-in</t>
  </si>
  <si>
    <t>Non-Officials</t>
  </si>
  <si>
    <t>Assistant Manager</t>
  </si>
  <si>
    <t>Student Workers</t>
  </si>
  <si>
    <t>Student Cash Admissions</t>
  </si>
  <si>
    <t>Adult Cash Admissions</t>
  </si>
  <si>
    <t>ADMISSION REVENUE - CASH TICKET SALES</t>
  </si>
  <si>
    <t xml:space="preserve">Total Cash Receipts: </t>
  </si>
  <si>
    <t>PD - DragonFly</t>
  </si>
  <si>
    <t>TRACK &amp; FIELD</t>
  </si>
  <si>
    <t>YES/NO</t>
  </si>
  <si>
    <t>CASH ADMISSION TICKETS SOLD</t>
  </si>
  <si>
    <t>d</t>
  </si>
  <si>
    <t>TOTAL</t>
  </si>
  <si>
    <t>$0.725 per mile</t>
  </si>
  <si>
    <t>IV (4)</t>
  </si>
  <si>
    <t>V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</si>
</sst>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[$-409]mmmm\ d\,\ yyyy;@"/>
    <numFmt numFmtId="167" formatCode="[$-409]d\-mmm\-yy;@"/>
  </numFmts>
  <fonts count="39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i/>
      <sz val="12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8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16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44" fontId="23" fillId="0" borderId="0" applyFont="0" applyFill="0" applyBorder="0" applyAlignment="0" applyProtection="0"/>
  </cellStyleXfs>
  <cellXfs count="323">
    <xf numFmtId="0" fontId="0" fillId="0" borderId="0" xfId="0"/>
    <xf numFmtId="0" fontId="8" fillId="0" borderId="0" xfId="0" applyFont="1" applyProtection="1">
      <protection locked="0"/>
    </xf>
    <xf numFmtId="41" fontId="8" fillId="0" borderId="0" xfId="0" applyNumberFormat="1" applyFont="1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8" fontId="11" fillId="0" borderId="0" xfId="0" applyNumberFormat="1" applyFont="1" applyProtection="1">
      <protection hidden="1"/>
    </xf>
    <xf numFmtId="8" fontId="11" fillId="0" borderId="1" xfId="0" applyNumberFormat="1" applyFont="1" applyBorder="1" applyProtection="1">
      <protection hidden="1"/>
    </xf>
    <xf numFmtId="41" fontId="8" fillId="0" borderId="2" xfId="0" applyNumberFormat="1" applyFont="1" applyBorder="1" applyProtection="1">
      <protection hidden="1"/>
    </xf>
    <xf numFmtId="164" fontId="8" fillId="0" borderId="2" xfId="0" applyNumberFormat="1" applyFont="1" applyBorder="1" applyProtection="1">
      <protection hidden="1"/>
    </xf>
    <xf numFmtId="0" fontId="7" fillId="0" borderId="0" xfId="1"/>
    <xf numFmtId="8" fontId="7" fillId="0" borderId="0" xfId="1" applyNumberFormat="1" applyAlignment="1">
      <alignment horizontal="right"/>
    </xf>
    <xf numFmtId="44" fontId="16" fillId="0" borderId="0" xfId="1" applyNumberFormat="1" applyFont="1" applyAlignment="1">
      <alignment horizontal="center"/>
    </xf>
    <xf numFmtId="0" fontId="10" fillId="0" borderId="0" xfId="1" applyFont="1"/>
    <xf numFmtId="0" fontId="8" fillId="0" borderId="0" xfId="0" applyFont="1" applyAlignment="1">
      <alignment horizontal="center"/>
    </xf>
    <xf numFmtId="165" fontId="0" fillId="0" borderId="0" xfId="0" quotePrefix="1" applyNumberForma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1" fillId="0" borderId="0" xfId="0" applyFont="1"/>
    <xf numFmtId="41" fontId="1" fillId="0" borderId="1" xfId="0" applyNumberFormat="1" applyFont="1" applyBorder="1" applyProtection="1">
      <protection hidden="1"/>
    </xf>
    <xf numFmtId="41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41" fontId="1" fillId="0" borderId="2" xfId="0" applyNumberFormat="1" applyFont="1" applyBorder="1" applyProtection="1">
      <protection hidden="1"/>
    </xf>
    <xf numFmtId="0" fontId="2" fillId="0" borderId="0" xfId="0" applyFont="1" applyAlignment="1">
      <alignment horizontal="center"/>
    </xf>
    <xf numFmtId="7" fontId="12" fillId="0" borderId="0" xfId="0" applyNumberFormat="1" applyFont="1" applyProtection="1">
      <protection hidden="1"/>
    </xf>
    <xf numFmtId="0" fontId="1" fillId="0" borderId="0" xfId="1" applyFont="1"/>
    <xf numFmtId="164" fontId="11" fillId="0" borderId="3" xfId="0" applyNumberFormat="1" applyFont="1" applyBorder="1" applyAlignment="1" applyProtection="1">
      <alignment horizontal="right"/>
      <protection hidden="1"/>
    </xf>
    <xf numFmtId="0" fontId="1" fillId="0" borderId="0" xfId="0" applyFont="1" applyAlignment="1">
      <alignment horizontal="center"/>
    </xf>
    <xf numFmtId="38" fontId="11" fillId="0" borderId="4" xfId="0" applyNumberFormat="1" applyFont="1" applyBorder="1" applyAlignment="1" applyProtection="1">
      <alignment horizontal="center"/>
      <protection hidden="1"/>
    </xf>
    <xf numFmtId="8" fontId="12" fillId="0" borderId="4" xfId="0" applyNumberFormat="1" applyFont="1" applyBorder="1" applyProtection="1">
      <protection hidden="1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6" fillId="0" borderId="0" xfId="0" applyFont="1" applyAlignment="1">
      <alignment horizontal="right" vertical="center"/>
    </xf>
    <xf numFmtId="164" fontId="8" fillId="0" borderId="2" xfId="0" applyNumberFormat="1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0" fillId="0" borderId="0" xfId="0" applyNumberFormat="1" applyFont="1"/>
    <xf numFmtId="0" fontId="1" fillId="0" borderId="0" xfId="1" applyFont="1" applyAlignment="1">
      <alignment horizontal="right"/>
    </xf>
    <xf numFmtId="0" fontId="7" fillId="0" borderId="0" xfId="1" applyAlignment="1">
      <alignment horizontal="right"/>
    </xf>
    <xf numFmtId="0" fontId="7" fillId="0" borderId="0" xfId="0" applyFont="1"/>
    <xf numFmtId="0" fontId="9" fillId="0" borderId="0" xfId="1" applyFont="1" applyAlignment="1">
      <alignment horizontal="centerContinuous"/>
    </xf>
    <xf numFmtId="0" fontId="11" fillId="0" borderId="0" xfId="1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/>
    <xf numFmtId="49" fontId="7" fillId="0" borderId="0" xfId="0" applyNumberFormat="1" applyFont="1"/>
    <xf numFmtId="0" fontId="10" fillId="0" borderId="0" xfId="0" applyFont="1"/>
    <xf numFmtId="8" fontId="7" fillId="0" borderId="0" xfId="0" applyNumberFormat="1" applyFont="1"/>
    <xf numFmtId="8" fontId="7" fillId="0" borderId="5" xfId="0" applyNumberFormat="1" applyFont="1" applyBorder="1"/>
    <xf numFmtId="0" fontId="1" fillId="0" borderId="5" xfId="0" applyFont="1" applyBorder="1"/>
    <xf numFmtId="41" fontId="7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7" fontId="7" fillId="0" borderId="0" xfId="1" applyNumberFormat="1"/>
    <xf numFmtId="7" fontId="11" fillId="0" borderId="0" xfId="1" applyNumberFormat="1" applyFont="1"/>
    <xf numFmtId="0" fontId="7" fillId="0" borderId="1" xfId="1" applyBorder="1"/>
    <xf numFmtId="0" fontId="2" fillId="0" borderId="0" xfId="0" applyFont="1" applyAlignment="1">
      <alignment vertical="center"/>
    </xf>
    <xf numFmtId="0" fontId="1" fillId="0" borderId="0" xfId="1" applyFont="1" applyAlignment="1">
      <alignment horizontal="left"/>
    </xf>
    <xf numFmtId="0" fontId="7" fillId="0" borderId="0" xfId="1" applyAlignment="1">
      <alignment horizontal="left"/>
    </xf>
    <xf numFmtId="0" fontId="1" fillId="3" borderId="1" xfId="1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38" fontId="11" fillId="0" borderId="0" xfId="0" applyNumberFormat="1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>
      <alignment horizontal="center"/>
    </xf>
    <xf numFmtId="0" fontId="11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0" applyFont="1" applyProtection="1"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8" fontId="11" fillId="0" borderId="1" xfId="0" applyNumberFormat="1" applyFont="1" applyBorder="1" applyAlignment="1" applyProtection="1">
      <alignment horizontal="center"/>
      <protection hidden="1"/>
    </xf>
    <xf numFmtId="0" fontId="7" fillId="0" borderId="5" xfId="0" applyFont="1" applyBorder="1" applyAlignment="1">
      <alignment horizontal="center"/>
    </xf>
    <xf numFmtId="8" fontId="17" fillId="0" borderId="0" xfId="0" applyNumberFormat="1" applyFont="1"/>
    <xf numFmtId="1" fontId="1" fillId="0" borderId="0" xfId="0" applyNumberFormat="1" applyFont="1"/>
    <xf numFmtId="0" fontId="9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67" fontId="11" fillId="2" borderId="1" xfId="1" applyNumberFormat="1" applyFont="1" applyFill="1" applyBorder="1" applyAlignment="1" applyProtection="1">
      <alignment horizontal="left"/>
      <protection locked="0"/>
    </xf>
    <xf numFmtId="0" fontId="1" fillId="7" borderId="1" xfId="1" applyFont="1" applyFill="1" applyBorder="1" applyAlignment="1" applyProtection="1">
      <alignment horizontal="center"/>
      <protection locked="0"/>
    </xf>
    <xf numFmtId="164" fontId="11" fillId="0" borderId="1" xfId="0" applyNumberFormat="1" applyFont="1" applyBorder="1"/>
    <xf numFmtId="0" fontId="19" fillId="0" borderId="0" xfId="0" applyFont="1" applyProtection="1">
      <protection locked="0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1" applyFont="1"/>
    <xf numFmtId="0" fontId="22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1" xfId="0" applyNumberFormat="1" applyFont="1" applyBorder="1" applyProtection="1">
      <protection locked="0"/>
    </xf>
    <xf numFmtId="44" fontId="1" fillId="0" borderId="0" xfId="0" applyNumberFormat="1" applyFont="1" applyProtection="1">
      <protection locked="0"/>
    </xf>
    <xf numFmtId="0" fontId="24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locked="0"/>
    </xf>
    <xf numFmtId="164" fontId="0" fillId="0" borderId="0" xfId="0" applyNumberFormat="1"/>
    <xf numFmtId="164" fontId="1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4" fontId="5" fillId="0" borderId="0" xfId="0" quotePrefix="1" applyNumberFormat="1" applyFont="1" applyProtection="1">
      <protection locked="0"/>
    </xf>
    <xf numFmtId="164" fontId="11" fillId="0" borderId="1" xfId="0" applyNumberFormat="1" applyFont="1" applyBorder="1" applyProtection="1">
      <protection locked="0"/>
    </xf>
    <xf numFmtId="164" fontId="11" fillId="0" borderId="0" xfId="0" applyNumberFormat="1" applyFont="1" applyProtection="1">
      <protection locked="0"/>
    </xf>
    <xf numFmtId="164" fontId="1" fillId="0" borderId="0" xfId="0" applyNumberFormat="1" applyFont="1" applyAlignment="1">
      <alignment horizontal="right"/>
    </xf>
    <xf numFmtId="164" fontId="7" fillId="0" borderId="0" xfId="0" applyNumberFormat="1" applyFont="1"/>
    <xf numFmtId="0" fontId="26" fillId="0" borderId="0" xfId="0" applyFont="1" applyProtection="1">
      <protection locked="0"/>
    </xf>
    <xf numFmtId="8" fontId="11" fillId="0" borderId="5" xfId="0" applyNumberFormat="1" applyFont="1" applyBorder="1" applyProtection="1">
      <protection hidden="1"/>
    </xf>
    <xf numFmtId="7" fontId="12" fillId="0" borderId="1" xfId="0" applyNumberFormat="1" applyFont="1" applyBorder="1" applyProtection="1">
      <protection hidden="1"/>
    </xf>
    <xf numFmtId="7" fontId="25" fillId="0" borderId="0" xfId="0" applyNumberFormat="1" applyFont="1" applyProtection="1">
      <protection hidden="1"/>
    </xf>
    <xf numFmtId="7" fontId="1" fillId="0" borderId="5" xfId="0" applyNumberFormat="1" applyFont="1" applyBorder="1" applyProtection="1">
      <protection locked="0"/>
    </xf>
    <xf numFmtId="7" fontId="1" fillId="0" borderId="0" xfId="0" applyNumberFormat="1" applyFont="1" applyProtection="1">
      <protection locked="0"/>
    </xf>
    <xf numFmtId="7" fontId="1" fillId="0" borderId="1" xfId="0" applyNumberFormat="1" applyFont="1" applyBorder="1" applyProtection="1">
      <protection hidden="1"/>
    </xf>
    <xf numFmtId="7" fontId="11" fillId="0" borderId="0" xfId="0" applyNumberFormat="1" applyFont="1" applyProtection="1">
      <protection locked="0"/>
    </xf>
    <xf numFmtId="0" fontId="1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4" fontId="1" fillId="0" borderId="1" xfId="0" applyNumberFormat="1" applyFont="1" applyBorder="1" applyProtection="1">
      <protection hidden="1"/>
    </xf>
    <xf numFmtId="164" fontId="6" fillId="0" borderId="1" xfId="0" applyNumberFormat="1" applyFont="1" applyBorder="1" applyProtection="1">
      <protection hidden="1"/>
    </xf>
    <xf numFmtId="44" fontId="19" fillId="0" borderId="0" xfId="0" applyNumberFormat="1" applyFont="1" applyProtection="1">
      <protection locked="0"/>
    </xf>
    <xf numFmtId="44" fontId="29" fillId="0" borderId="0" xfId="0" quotePrefix="1" applyNumberFormat="1" applyFont="1" applyProtection="1">
      <protection hidden="1"/>
    </xf>
    <xf numFmtId="8" fontId="19" fillId="0" borderId="0" xfId="0" applyNumberFormat="1" applyFont="1"/>
    <xf numFmtId="0" fontId="11" fillId="0" borderId="1" xfId="0" quotePrefix="1" applyFont="1" applyBorder="1" applyAlignment="1">
      <alignment horizontal="left"/>
    </xf>
    <xf numFmtId="9" fontId="5" fillId="0" borderId="0" xfId="0" applyNumberFormat="1" applyFont="1"/>
    <xf numFmtId="164" fontId="30" fillId="0" borderId="1" xfId="0" applyNumberFormat="1" applyFont="1" applyBorder="1" applyAlignment="1" applyProtection="1">
      <alignment horizontal="left"/>
      <protection locked="0"/>
    </xf>
    <xf numFmtId="44" fontId="17" fillId="0" borderId="0" xfId="0" applyNumberFormat="1" applyFont="1" applyProtection="1">
      <protection locked="0"/>
    </xf>
    <xf numFmtId="164" fontId="11" fillId="0" borderId="3" xfId="0" quotePrefix="1" applyNumberFormat="1" applyFont="1" applyBorder="1" applyAlignment="1" applyProtection="1">
      <alignment horizontal="right"/>
      <protection hidden="1"/>
    </xf>
    <xf numFmtId="0" fontId="19" fillId="0" borderId="0" xfId="0" applyFont="1"/>
    <xf numFmtId="44" fontId="2" fillId="0" borderId="9" xfId="0" applyNumberFormat="1" applyFont="1" applyBorder="1"/>
    <xf numFmtId="44" fontId="0" fillId="0" borderId="0" xfId="0" applyNumberFormat="1"/>
    <xf numFmtId="0" fontId="31" fillId="0" borderId="0" xfId="0" applyFont="1" applyProtection="1">
      <protection locked="0"/>
    </xf>
    <xf numFmtId="44" fontId="0" fillId="2" borderId="6" xfId="0" applyNumberFormat="1" applyFill="1" applyBorder="1" applyProtection="1">
      <protection locked="0"/>
    </xf>
    <xf numFmtId="0" fontId="31" fillId="0" borderId="0" xfId="0" applyFont="1"/>
    <xf numFmtId="0" fontId="17" fillId="0" borderId="0" xfId="0" applyFont="1"/>
    <xf numFmtId="164" fontId="29" fillId="0" borderId="0" xfId="0" quotePrefix="1" applyNumberFormat="1" applyFont="1" applyAlignment="1" applyProtection="1">
      <alignment horizontal="right"/>
      <protection hidden="1"/>
    </xf>
    <xf numFmtId="0" fontId="3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33" fillId="0" borderId="0" xfId="0" applyFont="1" applyAlignment="1" applyProtection="1">
      <alignment horizontal="center"/>
      <protection locked="0" hidden="1"/>
    </xf>
    <xf numFmtId="0" fontId="11" fillId="0" borderId="3" xfId="0" applyFont="1" applyBorder="1" applyProtection="1">
      <protection locked="0"/>
    </xf>
    <xf numFmtId="2" fontId="12" fillId="0" borderId="3" xfId="0" applyNumberFormat="1" applyFont="1" applyBorder="1" applyProtection="1">
      <protection locked="0"/>
    </xf>
    <xf numFmtId="2" fontId="12" fillId="0" borderId="3" xfId="0" applyNumberFormat="1" applyFont="1" applyBorder="1" applyProtection="1">
      <protection hidden="1"/>
    </xf>
    <xf numFmtId="2" fontId="32" fillId="0" borderId="0" xfId="0" applyNumberFormat="1" applyFont="1" applyProtection="1">
      <protection hidden="1"/>
    </xf>
    <xf numFmtId="2" fontId="0" fillId="0" borderId="0" xfId="0" applyNumberFormat="1" applyProtection="1">
      <protection locked="0" hidden="1"/>
    </xf>
    <xf numFmtId="2" fontId="0" fillId="0" borderId="0" xfId="0" applyNumberFormat="1" applyProtection="1">
      <protection locked="0"/>
    </xf>
    <xf numFmtId="8" fontId="11" fillId="0" borderId="0" xfId="0" applyNumberFormat="1" applyFont="1"/>
    <xf numFmtId="8" fontId="11" fillId="0" borderId="1" xfId="0" applyNumberFormat="1" applyFont="1" applyBorder="1"/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164" fontId="29" fillId="0" borderId="0" xfId="0" quotePrefix="1" applyNumberFormat="1" applyFont="1" applyAlignment="1">
      <alignment horizontal="right"/>
    </xf>
    <xf numFmtId="44" fontId="19" fillId="0" borderId="0" xfId="0" applyNumberFormat="1" applyFont="1"/>
    <xf numFmtId="44" fontId="29" fillId="0" borderId="0" xfId="0" quotePrefix="1" applyNumberFormat="1" applyFont="1"/>
    <xf numFmtId="0" fontId="19" fillId="0" borderId="0" xfId="2" applyFont="1"/>
    <xf numFmtId="44" fontId="0" fillId="2" borderId="6" xfId="3" applyFont="1" applyFill="1" applyBorder="1" applyProtection="1">
      <protection locked="0"/>
    </xf>
    <xf numFmtId="44" fontId="1" fillId="0" borderId="0" xfId="3" applyFont="1" applyProtection="1"/>
    <xf numFmtId="0" fontId="31" fillId="2" borderId="6" xfId="0" applyFont="1" applyFill="1" applyBorder="1" applyProtection="1">
      <protection locked="0"/>
    </xf>
    <xf numFmtId="44" fontId="0" fillId="0" borderId="6" xfId="3" quotePrefix="1" applyFont="1" applyFill="1" applyBorder="1" applyProtection="1">
      <protection hidden="1"/>
    </xf>
    <xf numFmtId="0" fontId="0" fillId="2" borderId="1" xfId="0" applyFill="1" applyBorder="1" applyProtection="1">
      <protection locked="0"/>
    </xf>
    <xf numFmtId="0" fontId="31" fillId="0" borderId="0" xfId="0" quotePrefix="1" applyFont="1" applyAlignment="1">
      <alignment horizontal="left"/>
    </xf>
    <xf numFmtId="164" fontId="11" fillId="0" borderId="1" xfId="0" applyNumberFormat="1" applyFont="1" applyBorder="1" applyAlignment="1" applyProtection="1">
      <alignment horizontal="right"/>
      <protection hidden="1"/>
    </xf>
    <xf numFmtId="0" fontId="30" fillId="0" borderId="0" xfId="0" applyFont="1" applyProtection="1">
      <protection locked="0"/>
    </xf>
    <xf numFmtId="44" fontId="1" fillId="0" borderId="0" xfId="3" quotePrefix="1" applyFont="1" applyFill="1" applyBorder="1" applyProtection="1">
      <protection hidden="1"/>
    </xf>
    <xf numFmtId="0" fontId="35" fillId="0" borderId="0" xfId="0" applyFont="1" applyAlignment="1">
      <alignment horizontal="center"/>
    </xf>
    <xf numFmtId="0" fontId="1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164" fontId="1" fillId="0" borderId="1" xfId="0" applyNumberFormat="1" applyFont="1" applyBorder="1"/>
    <xf numFmtId="164" fontId="5" fillId="0" borderId="0" xfId="0" applyNumberFormat="1" applyFont="1"/>
    <xf numFmtId="44" fontId="1" fillId="2" borderId="1" xfId="3" applyFont="1" applyFill="1" applyBorder="1" applyProtection="1">
      <protection locked="0"/>
    </xf>
    <xf numFmtId="0" fontId="26" fillId="0" borderId="0" xfId="0" applyFont="1" applyAlignment="1">
      <alignment horizontal="right"/>
    </xf>
    <xf numFmtId="44" fontId="0" fillId="2" borderId="6" xfId="3" quotePrefix="1" applyFont="1" applyFill="1" applyBorder="1" applyProtection="1">
      <protection locked="0" hidden="1"/>
    </xf>
    <xf numFmtId="44" fontId="1" fillId="2" borderId="1" xfId="3" quotePrefix="1" applyFont="1" applyFill="1" applyBorder="1" applyProtection="1">
      <protection locked="0" hidden="1"/>
    </xf>
    <xf numFmtId="0" fontId="31" fillId="0" borderId="20" xfId="0" applyFont="1" applyBorder="1" applyAlignment="1">
      <alignment horizontal="center"/>
    </xf>
    <xf numFmtId="0" fontId="31" fillId="0" borderId="20" xfId="0" applyFont="1" applyBorder="1"/>
    <xf numFmtId="44" fontId="0" fillId="0" borderId="6" xfId="0" applyNumberFormat="1" applyBorder="1" applyProtection="1">
      <protection hidden="1"/>
    </xf>
    <xf numFmtId="44" fontId="2" fillId="0" borderId="9" xfId="0" applyNumberFormat="1" applyFont="1" applyBorder="1" applyProtection="1">
      <protection hidden="1"/>
    </xf>
    <xf numFmtId="0" fontId="8" fillId="0" borderId="0" xfId="0" applyFont="1" applyProtection="1">
      <protection hidden="1"/>
    </xf>
    <xf numFmtId="0" fontId="22" fillId="0" borderId="0" xfId="0" applyFont="1" applyProtection="1">
      <protection hidden="1"/>
    </xf>
    <xf numFmtId="44" fontId="2" fillId="0" borderId="9" xfId="3" applyFont="1" applyBorder="1" applyProtection="1">
      <protection hidden="1"/>
    </xf>
    <xf numFmtId="0" fontId="0" fillId="7" borderId="1" xfId="1" applyFont="1" applyFill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Continuous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0" fillId="0" borderId="0" xfId="0" applyFont="1" applyProtection="1">
      <protection hidden="1"/>
    </xf>
    <xf numFmtId="0" fontId="11" fillId="0" borderId="3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166" fontId="11" fillId="0" borderId="1" xfId="0" applyNumberFormat="1" applyFont="1" applyBorder="1" applyAlignment="1" applyProtection="1">
      <alignment horizontal="left"/>
      <protection hidden="1"/>
    </xf>
    <xf numFmtId="0" fontId="1" fillId="0" borderId="1" xfId="0" quotePrefix="1" applyFont="1" applyBorder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>
      <alignment vertical="center"/>
    </xf>
    <xf numFmtId="44" fontId="1" fillId="0" borderId="1" xfId="3" applyFont="1" applyFill="1" applyBorder="1" applyProtection="1">
      <protection locked="0"/>
    </xf>
    <xf numFmtId="44" fontId="1" fillId="0" borderId="0" xfId="3" applyFont="1" applyFill="1" applyBorder="1" applyProtection="1">
      <protection locked="0"/>
    </xf>
    <xf numFmtId="44" fontId="5" fillId="0" borderId="6" xfId="3" applyFont="1" applyFill="1" applyBorder="1" applyProtection="1">
      <protection hidden="1"/>
    </xf>
    <xf numFmtId="0" fontId="27" fillId="0" borderId="0" xfId="0" applyFont="1" applyAlignment="1">
      <alignment vertical="center"/>
    </xf>
    <xf numFmtId="0" fontId="22" fillId="0" borderId="0" xfId="0" applyFont="1"/>
    <xf numFmtId="164" fontId="19" fillId="0" borderId="0" xfId="0" applyNumberFormat="1" applyFont="1" applyProtection="1">
      <protection hidden="1"/>
    </xf>
    <xf numFmtId="0" fontId="1" fillId="6" borderId="1" xfId="0" applyFont="1" applyFill="1" applyBorder="1"/>
    <xf numFmtId="0" fontId="1" fillId="5" borderId="1" xfId="0" applyFont="1" applyFill="1" applyBorder="1"/>
    <xf numFmtId="0" fontId="5" fillId="0" borderId="2" xfId="0" applyFont="1" applyBorder="1"/>
    <xf numFmtId="164" fontId="2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41" fontId="1" fillId="2" borderId="1" xfId="0" applyNumberFormat="1" applyFont="1" applyFill="1" applyBorder="1" applyProtection="1">
      <protection locked="0"/>
    </xf>
    <xf numFmtId="2" fontId="12" fillId="0" borderId="3" xfId="0" applyNumberFormat="1" applyFont="1" applyBorder="1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hidden="1"/>
    </xf>
    <xf numFmtId="2" fontId="12" fillId="0" borderId="3" xfId="0" applyNumberFormat="1" applyFont="1" applyBorder="1" applyAlignment="1" applyProtection="1">
      <alignment vertical="center"/>
      <protection hidden="1"/>
    </xf>
    <xf numFmtId="0" fontId="17" fillId="0" borderId="0" xfId="1" applyFont="1"/>
    <xf numFmtId="0" fontId="37" fillId="0" borderId="0" xfId="0" applyFont="1" applyAlignment="1">
      <alignment vertical="center"/>
    </xf>
    <xf numFmtId="0" fontId="26" fillId="0" borderId="0" xfId="0" applyFont="1"/>
    <xf numFmtId="164" fontId="17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0" fontId="38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4" fillId="5" borderId="12" xfId="0" applyFont="1" applyFill="1" applyBorder="1" applyAlignment="1" applyProtection="1">
      <alignment horizontal="center"/>
      <protection locked="0"/>
    </xf>
    <xf numFmtId="0" fontId="14" fillId="5" borderId="18" xfId="0" applyFont="1" applyFill="1" applyBorder="1" applyAlignment="1" applyProtection="1">
      <alignment horizontal="center"/>
      <protection locked="0"/>
    </xf>
    <xf numFmtId="165" fontId="2" fillId="5" borderId="3" xfId="0" quotePrefix="1" applyNumberFormat="1" applyFont="1" applyFill="1" applyBorder="1" applyAlignment="1" applyProtection="1">
      <alignment horizontal="center"/>
      <protection locked="0"/>
    </xf>
    <xf numFmtId="166" fontId="1" fillId="2" borderId="3" xfId="0" applyNumberFormat="1" applyFont="1" applyFill="1" applyBorder="1" applyAlignment="1" applyProtection="1">
      <alignment horizontal="left"/>
      <protection locked="0"/>
    </xf>
    <xf numFmtId="166" fontId="0" fillId="2" borderId="3" xfId="0" quotePrefix="1" applyNumberForma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1" fillId="2" borderId="3" xfId="0" applyNumberFormat="1" applyFont="1" applyFill="1" applyBorder="1" applyAlignment="1" applyProtection="1">
      <alignment horizontal="left"/>
      <protection locked="0"/>
    </xf>
    <xf numFmtId="165" fontId="0" fillId="2" borderId="3" xfId="0" quotePrefix="1" applyNumberFormat="1" applyFill="1" applyBorder="1" applyAlignment="1" applyProtection="1">
      <alignment horizontal="left"/>
      <protection locked="0"/>
    </xf>
    <xf numFmtId="165" fontId="1" fillId="2" borderId="3" xfId="0" quotePrefix="1" applyNumberFormat="1" applyFont="1" applyFill="1" applyBorder="1" applyAlignment="1" applyProtection="1">
      <alignment horizontal="left"/>
      <protection locked="0"/>
    </xf>
    <xf numFmtId="165" fontId="1" fillId="5" borderId="1" xfId="0" applyNumberFormat="1" applyFont="1" applyFill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/>
    </xf>
    <xf numFmtId="0" fontId="11" fillId="0" borderId="1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4" fillId="0" borderId="10" xfId="0" applyFont="1" applyBorder="1"/>
    <xf numFmtId="0" fontId="0" fillId="0" borderId="10" xfId="0" applyBorder="1"/>
    <xf numFmtId="0" fontId="6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5" fontId="1" fillId="5" borderId="1" xfId="0" applyNumberFormat="1" applyFont="1" applyFill="1" applyBorder="1" applyAlignment="1" applyProtection="1">
      <alignment horizontal="center"/>
      <protection locked="0"/>
    </xf>
    <xf numFmtId="165" fontId="0" fillId="5" borderId="1" xfId="0" quotePrefix="1" applyNumberFormat="1" applyFill="1" applyBorder="1" applyAlignment="1" applyProtection="1">
      <alignment horizontal="center"/>
      <protection locked="0"/>
    </xf>
    <xf numFmtId="0" fontId="0" fillId="0" borderId="0" xfId="0"/>
    <xf numFmtId="0" fontId="31" fillId="0" borderId="0" xfId="0" applyFont="1"/>
    <xf numFmtId="0" fontId="31" fillId="0" borderId="0" xfId="0" applyFont="1" applyProtection="1">
      <protection locked="0"/>
    </xf>
    <xf numFmtId="0" fontId="6" fillId="6" borderId="2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31" fillId="0" borderId="20" xfId="0" applyFont="1" applyBorder="1"/>
    <xf numFmtId="0" fontId="6" fillId="4" borderId="7" xfId="0" applyFont="1" applyFill="1" applyBorder="1"/>
    <xf numFmtId="0" fontId="6" fillId="4" borderId="6" xfId="0" applyFont="1" applyFill="1" applyBorder="1"/>
    <xf numFmtId="0" fontId="6" fillId="4" borderId="8" xfId="0" applyFont="1" applyFill="1" applyBorder="1"/>
    <xf numFmtId="44" fontId="6" fillId="4" borderId="7" xfId="0" applyNumberFormat="1" applyFont="1" applyFill="1" applyBorder="1"/>
    <xf numFmtId="44" fontId="6" fillId="4" borderId="6" xfId="0" applyNumberFormat="1" applyFont="1" applyFill="1" applyBorder="1"/>
    <xf numFmtId="44" fontId="6" fillId="4" borderId="8" xfId="0" applyNumberFormat="1" applyFont="1" applyFill="1" applyBorder="1"/>
    <xf numFmtId="0" fontId="6" fillId="6" borderId="19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31" fillId="2" borderId="1" xfId="0" applyFont="1" applyFill="1" applyBorder="1" applyProtection="1">
      <protection locked="0"/>
    </xf>
    <xf numFmtId="0" fontId="31" fillId="2" borderId="6" xfId="0" applyFont="1" applyFill="1" applyBorder="1" applyProtection="1">
      <protection locked="0"/>
    </xf>
    <xf numFmtId="0" fontId="31" fillId="2" borderId="1" xfId="0" applyFont="1" applyFill="1" applyBorder="1" applyAlignment="1" applyProtection="1">
      <alignment horizontal="left"/>
      <protection locked="0"/>
    </xf>
    <xf numFmtId="0" fontId="31" fillId="0" borderId="0" xfId="0" applyFont="1" applyAlignment="1">
      <alignment horizontal="center"/>
    </xf>
    <xf numFmtId="0" fontId="0" fillId="0" borderId="6" xfId="0" applyBorder="1"/>
    <xf numFmtId="0" fontId="0" fillId="0" borderId="8" xfId="0" applyBorder="1"/>
    <xf numFmtId="0" fontId="31" fillId="0" borderId="0" xfId="0" applyFont="1" applyAlignment="1">
      <alignment horizontal="left"/>
    </xf>
    <xf numFmtId="0" fontId="2" fillId="0" borderId="13" xfId="0" applyFont="1" applyBorder="1" applyAlignment="1" applyProtection="1">
      <alignment horizontal="left" wrapText="1"/>
      <protection hidden="1"/>
    </xf>
    <xf numFmtId="0" fontId="2" fillId="0" borderId="10" xfId="0" applyFont="1" applyBorder="1" applyAlignment="1" applyProtection="1">
      <alignment horizontal="left" wrapText="1"/>
      <protection hidden="1"/>
    </xf>
    <xf numFmtId="0" fontId="2" fillId="0" borderId="11" xfId="0" applyFont="1" applyBorder="1" applyAlignment="1" applyProtection="1">
      <alignment horizontal="left" wrapText="1"/>
      <protection hidden="1"/>
    </xf>
    <xf numFmtId="0" fontId="2" fillId="0" borderId="14" xfId="0" applyFont="1" applyBorder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2" fillId="0" borderId="15" xfId="0" applyFont="1" applyBorder="1" applyAlignment="1" applyProtection="1">
      <alignment horizontal="left" wrapText="1"/>
      <protection hidden="1"/>
    </xf>
    <xf numFmtId="0" fontId="2" fillId="0" borderId="16" xfId="0" applyFont="1" applyBorder="1" applyAlignment="1" applyProtection="1">
      <alignment horizontal="left" wrapText="1"/>
      <protection hidden="1"/>
    </xf>
    <xf numFmtId="0" fontId="2" fillId="0" borderId="2" xfId="0" applyFont="1" applyBorder="1" applyAlignment="1" applyProtection="1">
      <alignment horizontal="left" wrapText="1"/>
      <protection hidden="1"/>
    </xf>
    <xf numFmtId="0" fontId="2" fillId="0" borderId="17" xfId="0" applyFont="1" applyBorder="1" applyAlignment="1" applyProtection="1">
      <alignment horizontal="left" wrapText="1"/>
      <protection hidden="1"/>
    </xf>
    <xf numFmtId="0" fontId="11" fillId="2" borderId="3" xfId="1" applyFont="1" applyFill="1" applyBorder="1" applyAlignment="1" applyProtection="1">
      <alignment horizontal="left"/>
      <protection locked="0"/>
    </xf>
    <xf numFmtId="0" fontId="15" fillId="8" borderId="7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2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1" applyFont="1" applyFill="1" applyBorder="1" applyAlignment="1" applyProtection="1">
      <alignment horizontal="left"/>
      <protection locked="0"/>
    </xf>
    <xf numFmtId="0" fontId="7" fillId="2" borderId="1" xfId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166" fontId="11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164" fontId="4" fillId="0" borderId="0" xfId="1" applyNumberFormat="1" applyFont="1" applyAlignment="1">
      <alignment horizontal="right"/>
    </xf>
    <xf numFmtId="164" fontId="0" fillId="0" borderId="0" xfId="0" applyNumberFormat="1"/>
    <xf numFmtId="0" fontId="7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6" xfId="2" xr:uid="{00000000-0005-0000-0000-000003000000}"/>
  </cellStyles>
  <dxfs count="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358775</xdr:colOff>
      <xdr:row>4</xdr:row>
      <xdr:rowOff>22225</xdr:rowOff>
    </xdr:from>
    <xdr:to>
      <xdr:col>0</xdr:col>
      <xdr:colOff>1054100</xdr:colOff>
      <xdr:row>6</xdr:row>
      <xdr:rowOff>146050</xdr:rowOff>
    </xdr:to>
    <xdr:pic>
      <xdr:nvPicPr>
        <xdr:cNvPr id="2294" name="Picture 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949325"/>
          <a:ext cx="695325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139680</xdr:colOff>
      <xdr:row>3</xdr:row>
      <xdr:rowOff>19685</xdr:rowOff>
    </xdr:from>
    <xdr:to>
      <xdr:col>1</xdr:col>
      <xdr:colOff>161925</xdr:colOff>
      <xdr:row>7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B57053-0C4F-01CA-20BB-799C69FD1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80" y="562610"/>
          <a:ext cx="1279545" cy="1256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396875</xdr:colOff>
      <xdr:row>3</xdr:row>
      <xdr:rowOff>177165</xdr:rowOff>
    </xdr:from>
    <xdr:to>
      <xdr:col>0</xdr:col>
      <xdr:colOff>1082675</xdr:colOff>
      <xdr:row>6</xdr:row>
      <xdr:rowOff>31115</xdr:rowOff>
    </xdr:to>
    <xdr:pic>
      <xdr:nvPicPr>
        <xdr:cNvPr id="1151" name="Picture 1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771525"/>
          <a:ext cx="6858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david_zvara/Library/Containers/com.microsoft.Excel/Data/Documents/Users/david_zvara/Desktop/Users/erikaboehm/Downloads/K:/nw%20bk%202017/NW%20wr%20swd%20REPORT%20NON%20ARBITER%2012-18-17.xlsx" TargetMode="External"/><Relationship Id="rId1" Type="http://schemas.openxmlformats.org/officeDocument/2006/relationships/externalLinkPath" Target="/Users/david_zvara/Library/Containers/com.microsoft.Excel/Data/Documents/Users/david_zvara/Desktop/Users/erikaboehm/Downloads/K:/nw%20bk%202017/NW%20wr%20swd%20REPORT%20NON%20ARBITER%2012-18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Work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AE675"/>
  <sheetViews>
    <sheetView topLeftCell="A11" zoomScale="125" zoomScaleNormal="125" workbookViewId="0">
      <selection activeCell="C13" sqref="C13:E13"/>
    </sheetView>
  </sheetViews>
  <sheetFormatPr defaultColWidth="8.88671875" defaultRowHeight="11.85" customHeight="1" outlineLevelRow="1" outlineLevelCol="2" x14ac:dyDescent="0.2"/>
  <cols>
    <col min="1" max="1" width="14.6640625" style="1" customWidth="1"/>
    <col min="2" max="2" width="3.109375" style="1" customWidth="1"/>
    <col min="3" max="3" width="14.88671875" style="1" customWidth="1"/>
    <col min="4" max="4" width="1.88671875" style="1" customWidth="1"/>
    <col min="5" max="5" width="12.6640625" style="1" customWidth="1"/>
    <col min="6" max="6" width="1.6640625" style="1" customWidth="1"/>
    <col min="7" max="7" width="14.6640625" style="1" customWidth="1"/>
    <col min="8" max="8" width="1.6640625" style="1" customWidth="1"/>
    <col min="9" max="9" width="11.33203125" style="1" customWidth="1" outlineLevel="2"/>
    <col min="10" max="10" width="3.33203125" style="1" customWidth="1" outlineLevel="2"/>
    <col min="11" max="11" width="10.6640625" style="1" customWidth="1" outlineLevel="2"/>
    <col min="12" max="12" width="1.6640625" style="1" customWidth="1" outlineLevel="2"/>
    <col min="13" max="13" width="13.109375" style="1" customWidth="1" outlineLevel="1"/>
    <col min="14" max="14" width="1.6640625" style="1" customWidth="1" outlineLevel="1"/>
    <col min="15" max="15" width="11.33203125" style="1" customWidth="1" outlineLevel="1"/>
    <col min="16" max="16" width="1.6640625" style="103" customWidth="1" outlineLevel="1"/>
    <col min="17" max="17" width="15.6640625" style="118" hidden="1" customWidth="1"/>
    <col min="18" max="19" width="0" style="118" hidden="1" customWidth="1"/>
    <col min="20" max="20" width="12.109375" style="103" customWidth="1"/>
    <col min="21" max="31" width="8.88671875" style="103"/>
    <col min="32" max="16384" width="8.88671875" style="1"/>
  </cols>
  <sheetData>
    <row r="2" spans="1:31" ht="11.85" customHeight="1" x14ac:dyDescent="0.2">
      <c r="A2" s="86" t="s">
        <v>145</v>
      </c>
    </row>
    <row r="3" spans="1:31" ht="20.25" customHeight="1" x14ac:dyDescent="0.2">
      <c r="A3" s="233" t="s">
        <v>59</v>
      </c>
      <c r="B3" s="234"/>
      <c r="C3" s="234"/>
      <c r="D3" s="250" t="s">
        <v>58</v>
      </c>
      <c r="E3" s="251"/>
      <c r="F3" s="251"/>
      <c r="G3" s="251"/>
      <c r="H3" s="79"/>
      <c r="I3" s="254" t="s">
        <v>53</v>
      </c>
      <c r="J3" s="255"/>
      <c r="K3" s="255"/>
      <c r="L3" s="255"/>
      <c r="M3" s="255"/>
      <c r="N3" s="255"/>
    </row>
    <row r="4" spans="1:31" ht="30.75" customHeight="1" thickBot="1" x14ac:dyDescent="0.25">
      <c r="H4" s="33"/>
      <c r="I4" s="33"/>
      <c r="J4" s="33"/>
      <c r="K4" s="33"/>
      <c r="L4" s="33"/>
      <c r="M4" s="33"/>
      <c r="N4" s="34"/>
      <c r="O4" s="34"/>
      <c r="AD4" s="1"/>
      <c r="AE4" s="1"/>
    </row>
    <row r="5" spans="1:31" ht="30" customHeight="1" x14ac:dyDescent="0.4">
      <c r="B5" s="73"/>
      <c r="C5" s="235" t="s">
        <v>38</v>
      </c>
      <c r="D5" s="236"/>
      <c r="E5" s="236"/>
      <c r="F5" s="252" t="s">
        <v>35</v>
      </c>
      <c r="G5" s="253"/>
      <c r="H5" s="253"/>
      <c r="I5" s="253"/>
      <c r="J5" s="253"/>
      <c r="K5" s="253"/>
      <c r="L5" s="87"/>
      <c r="M5" s="88"/>
      <c r="N5" s="73"/>
      <c r="O5" s="73"/>
      <c r="T5" s="231" t="s">
        <v>36</v>
      </c>
      <c r="AD5" s="1"/>
      <c r="AE5" s="1"/>
    </row>
    <row r="6" spans="1:31" ht="18.75" customHeight="1" thickBot="1" x14ac:dyDescent="0.35">
      <c r="A6" s="73"/>
      <c r="B6" s="73"/>
      <c r="C6" s="247" t="s">
        <v>119</v>
      </c>
      <c r="D6" s="248"/>
      <c r="E6" s="248"/>
      <c r="F6" s="248"/>
      <c r="G6" s="248"/>
      <c r="H6" s="248"/>
      <c r="I6" s="248"/>
      <c r="J6" s="248"/>
      <c r="K6" s="248"/>
      <c r="L6" s="248"/>
      <c r="M6" s="249"/>
      <c r="N6" s="73"/>
      <c r="O6" s="182">
        <v>2026</v>
      </c>
      <c r="Q6" s="182"/>
      <c r="T6" s="231" t="s">
        <v>37</v>
      </c>
      <c r="AD6" s="1"/>
      <c r="AE6" s="1"/>
    </row>
    <row r="7" spans="1:31" ht="18.75" customHeight="1" x14ac:dyDescent="0.3">
      <c r="A7" s="73"/>
      <c r="B7" s="73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73"/>
      <c r="O7" s="73"/>
      <c r="Q7" s="226"/>
      <c r="T7" s="231" t="s">
        <v>38</v>
      </c>
      <c r="AD7" s="1"/>
      <c r="AE7" s="1"/>
    </row>
    <row r="8" spans="1:31" ht="18.75" customHeight="1" x14ac:dyDescent="0.3">
      <c r="A8" s="2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T8" s="231" t="s">
        <v>39</v>
      </c>
      <c r="AD8" s="1"/>
      <c r="AE8" s="1"/>
    </row>
    <row r="9" spans="1:31" ht="18.75" customHeight="1" x14ac:dyDescent="0.3">
      <c r="A9" s="17" t="s">
        <v>16</v>
      </c>
      <c r="B9" s="18" t="s">
        <v>13</v>
      </c>
      <c r="C9" s="256" t="s">
        <v>142</v>
      </c>
      <c r="D9" s="257"/>
      <c r="E9" s="257"/>
      <c r="F9" s="15" t="str">
        <f>IF('Final Report'!A37="","",+'Final Report'!A37)</f>
        <v/>
      </c>
      <c r="G9" s="15"/>
      <c r="H9" s="240" t="s">
        <v>48</v>
      </c>
      <c r="I9" s="258"/>
      <c r="J9" s="245"/>
      <c r="K9" s="246"/>
      <c r="L9" s="246"/>
      <c r="M9"/>
      <c r="T9" s="231" t="s">
        <v>40</v>
      </c>
      <c r="AD9" s="1"/>
      <c r="AE9" s="1"/>
    </row>
    <row r="10" spans="1:31" ht="20.25" x14ac:dyDescent="0.3">
      <c r="A10" s="37"/>
      <c r="B10"/>
      <c r="C10"/>
      <c r="D10"/>
      <c r="E10"/>
      <c r="F10"/>
      <c r="G10" s="38"/>
      <c r="H10"/>
      <c r="I10"/>
      <c r="J10"/>
      <c r="K10"/>
      <c r="L10"/>
      <c r="M10"/>
      <c r="N10" s="34"/>
      <c r="O10" s="94"/>
      <c r="T10" s="231" t="s">
        <v>41</v>
      </c>
      <c r="AD10" s="1"/>
      <c r="AE10" s="1"/>
    </row>
    <row r="11" spans="1:31" ht="17.25" customHeight="1" x14ac:dyDescent="0.3">
      <c r="A11" s="17" t="s">
        <v>20</v>
      </c>
      <c r="B11" s="16"/>
      <c r="C11" s="244"/>
      <c r="D11" s="243"/>
      <c r="E11" s="243"/>
      <c r="F11"/>
      <c r="G11"/>
      <c r="H11" s="240" t="s">
        <v>17</v>
      </c>
      <c r="I11" s="258"/>
      <c r="J11" s="237"/>
      <c r="K11" s="237"/>
      <c r="L11" s="237"/>
      <c r="M11"/>
      <c r="N11"/>
      <c r="O11"/>
      <c r="T11" s="231" t="s">
        <v>42</v>
      </c>
      <c r="AD11" s="1"/>
      <c r="AE11" s="1"/>
    </row>
    <row r="12" spans="1:31" ht="14.1" customHeight="1" x14ac:dyDescent="0.2">
      <c r="A12" s="37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T12" s="103" t="s">
        <v>43</v>
      </c>
      <c r="V12" s="103" t="s">
        <v>46</v>
      </c>
      <c r="AD12" s="1"/>
      <c r="AE12" s="1"/>
    </row>
    <row r="13" spans="1:31" ht="17.25" customHeight="1" x14ac:dyDescent="0.25">
      <c r="A13" s="17" t="s">
        <v>19</v>
      </c>
      <c r="B13" s="16"/>
      <c r="C13" s="242"/>
      <c r="D13" s="243"/>
      <c r="E13" s="243"/>
      <c r="F13" s="19" t="s">
        <v>13</v>
      </c>
      <c r="G13" s="15"/>
      <c r="H13" s="240" t="s">
        <v>74</v>
      </c>
      <c r="I13" s="258"/>
      <c r="J13" s="237" t="s">
        <v>76</v>
      </c>
      <c r="K13" s="237"/>
      <c r="L13" s="237"/>
      <c r="M13"/>
      <c r="N13"/>
      <c r="O13"/>
      <c r="T13" s="103" t="s">
        <v>73</v>
      </c>
      <c r="V13" s="103" t="s">
        <v>47</v>
      </c>
      <c r="AD13" s="1"/>
      <c r="AE13" s="1"/>
    </row>
    <row r="14" spans="1:31" ht="14.1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T14" s="103" t="s">
        <v>63</v>
      </c>
      <c r="V14" s="103" t="s">
        <v>118</v>
      </c>
      <c r="AD14" s="1"/>
      <c r="AE14" s="1"/>
    </row>
    <row r="15" spans="1:31" ht="17.25" customHeight="1" x14ac:dyDescent="0.2">
      <c r="A15" s="36" t="s">
        <v>110</v>
      </c>
      <c r="B15" s="34"/>
      <c r="C15" s="238"/>
      <c r="D15" s="239"/>
      <c r="E15" s="239"/>
      <c r="F15" s="34"/>
      <c r="G15" s="34"/>
      <c r="T15" s="103" t="s">
        <v>44</v>
      </c>
      <c r="V15" s="103" t="s">
        <v>13</v>
      </c>
      <c r="AD15" s="1"/>
      <c r="AE15" s="1"/>
    </row>
    <row r="16" spans="1:31" ht="14.1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T16" s="103" t="s">
        <v>45</v>
      </c>
      <c r="V16" s="103" t="s">
        <v>55</v>
      </c>
      <c r="AD16" s="1"/>
      <c r="AE16" s="1"/>
    </row>
    <row r="17" spans="1:31" ht="18.75" customHeight="1" x14ac:dyDescent="0.2">
      <c r="A17" s="271" t="s">
        <v>139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10"/>
      <c r="O17" s="210"/>
      <c r="P17" s="214"/>
      <c r="Q17" s="227"/>
      <c r="T17" s="103" t="s">
        <v>64</v>
      </c>
      <c r="V17" s="103" t="s">
        <v>56</v>
      </c>
      <c r="AD17" s="1"/>
      <c r="AE17" s="1"/>
    </row>
    <row r="18" spans="1:31" ht="15" customHeight="1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215"/>
      <c r="Q18" s="228"/>
      <c r="T18" s="103" t="s">
        <v>142</v>
      </c>
      <c r="V18" s="103" t="s">
        <v>57</v>
      </c>
      <c r="AD18" s="1"/>
      <c r="AE18" s="1"/>
    </row>
    <row r="19" spans="1:31" ht="20.100000000000001" customHeight="1" x14ac:dyDescent="0.2">
      <c r="C19" s="14" t="s">
        <v>13</v>
      </c>
      <c r="D19" s="14"/>
      <c r="E19" s="14"/>
      <c r="F19" s="14"/>
      <c r="G19" s="47" t="s">
        <v>65</v>
      </c>
      <c r="H19" s="34"/>
      <c r="I19" s="47" t="s">
        <v>7</v>
      </c>
      <c r="J19" s="47"/>
      <c r="K19" s="47"/>
      <c r="L19" s="34"/>
      <c r="M19" s="34"/>
      <c r="N19" s="103"/>
      <c r="O19" s="103"/>
      <c r="P19" s="103" t="s">
        <v>75</v>
      </c>
      <c r="R19" s="103"/>
      <c r="S19" s="1"/>
      <c r="V19" s="103" t="s">
        <v>148</v>
      </c>
      <c r="AD19" s="1"/>
      <c r="AE19" s="1"/>
    </row>
    <row r="20" spans="1:31" ht="17.25" customHeight="1" thickBot="1" x14ac:dyDescent="0.25">
      <c r="A20" s="274" t="s">
        <v>6</v>
      </c>
      <c r="B20" s="274"/>
      <c r="C20" s="274"/>
      <c r="D20" s="39"/>
      <c r="E20" s="39" t="s">
        <v>4</v>
      </c>
      <c r="F20" s="39"/>
      <c r="G20" s="48" t="s">
        <v>78</v>
      </c>
      <c r="H20" s="40"/>
      <c r="I20" s="48" t="s">
        <v>5</v>
      </c>
      <c r="J20" s="48"/>
      <c r="K20" s="48"/>
      <c r="L20" s="40"/>
      <c r="M20" s="39" t="s">
        <v>8</v>
      </c>
      <c r="N20" s="103"/>
      <c r="O20" s="103"/>
      <c r="R20" s="103"/>
      <c r="S20" s="1"/>
      <c r="V20" s="103" t="s">
        <v>149</v>
      </c>
      <c r="AD20" s="1"/>
      <c r="AE20" s="1"/>
    </row>
    <row r="21" spans="1:31" ht="15" customHeight="1" x14ac:dyDescent="0.2">
      <c r="C21" s="34"/>
      <c r="D21" s="34"/>
      <c r="E21" s="34"/>
      <c r="F21" s="34"/>
      <c r="G21" s="2"/>
      <c r="H21" s="34"/>
      <c r="I21" s="180"/>
      <c r="J21" s="180"/>
      <c r="K21" s="180"/>
      <c r="L21" s="34"/>
      <c r="M21" s="127"/>
      <c r="N21" s="103"/>
      <c r="O21" s="103"/>
      <c r="P21" s="103" t="s">
        <v>76</v>
      </c>
      <c r="R21" s="103"/>
      <c r="S21" s="1"/>
      <c r="AD21" s="1"/>
      <c r="AE21" s="1"/>
    </row>
    <row r="22" spans="1:31" ht="18" customHeight="1" outlineLevel="1" x14ac:dyDescent="0.2">
      <c r="A22" s="273" t="s">
        <v>144</v>
      </c>
      <c r="B22" s="273"/>
      <c r="C22" s="273"/>
      <c r="D22" s="20"/>
      <c r="E22" s="217" t="s">
        <v>50</v>
      </c>
      <c r="F22" s="41"/>
      <c r="G22" s="222"/>
      <c r="H22" s="20"/>
      <c r="I22" s="211">
        <v>10</v>
      </c>
      <c r="J22" s="212"/>
      <c r="K22" s="128">
        <f>I22*G22</f>
        <v>0</v>
      </c>
      <c r="L22" s="103"/>
      <c r="M22" s="103"/>
      <c r="N22" s="103" t="s">
        <v>76</v>
      </c>
      <c r="O22" s="103"/>
      <c r="R22" s="103"/>
      <c r="S22" s="1"/>
      <c r="AD22" s="1"/>
      <c r="AE22" s="1"/>
    </row>
    <row r="23" spans="1:31" ht="9.9499999999999993" customHeight="1" outlineLevel="1" collapsed="1" x14ac:dyDescent="0.2">
      <c r="A23" s="34"/>
      <c r="B23" s="34"/>
      <c r="C23" s="20"/>
      <c r="D23" s="20"/>
      <c r="E23" s="20"/>
      <c r="F23" s="41"/>
      <c r="G23" s="22"/>
      <c r="H23" s="20"/>
      <c r="I23" s="42"/>
      <c r="J23" s="42"/>
      <c r="K23" s="23"/>
      <c r="L23" s="103"/>
      <c r="M23" s="103"/>
      <c r="N23" s="103"/>
      <c r="O23" s="103"/>
      <c r="R23" s="103"/>
      <c r="S23" s="103"/>
      <c r="AD23" s="1"/>
      <c r="AE23" s="1"/>
    </row>
    <row r="24" spans="1:31" ht="18" customHeight="1" outlineLevel="1" collapsed="1" x14ac:dyDescent="0.2">
      <c r="A24" s="273" t="s">
        <v>144</v>
      </c>
      <c r="B24" s="273"/>
      <c r="C24" s="273"/>
      <c r="D24" s="20"/>
      <c r="E24" s="217" t="s">
        <v>49</v>
      </c>
      <c r="F24" s="41"/>
      <c r="G24" s="222"/>
      <c r="H24" s="20"/>
      <c r="I24" s="211">
        <v>5</v>
      </c>
      <c r="J24" s="212"/>
      <c r="K24" s="128">
        <f>I24*G24</f>
        <v>0</v>
      </c>
      <c r="L24" s="103"/>
      <c r="M24" s="103"/>
      <c r="N24" s="103"/>
      <c r="O24" s="103"/>
      <c r="R24" s="103"/>
      <c r="S24" s="103"/>
      <c r="AD24" s="1"/>
      <c r="AE24" s="1"/>
    </row>
    <row r="25" spans="1:31" ht="9.9499999999999993" customHeight="1" outlineLevel="1" collapsed="1" x14ac:dyDescent="0.2">
      <c r="A25" s="34"/>
      <c r="B25" s="34"/>
      <c r="C25" s="20"/>
      <c r="D25" s="20"/>
      <c r="E25" s="20"/>
      <c r="F25" s="41"/>
      <c r="G25" s="20"/>
      <c r="H25" s="20"/>
      <c r="I25" s="22"/>
      <c r="J25" s="22"/>
      <c r="K25" s="22"/>
      <c r="L25" s="20"/>
      <c r="M25" s="42"/>
      <c r="N25" s="20"/>
      <c r="O25" s="23"/>
      <c r="R25" s="103"/>
      <c r="S25" s="103"/>
      <c r="AD25" s="1"/>
      <c r="AE25" s="1"/>
    </row>
    <row r="26" spans="1:31" ht="18" hidden="1" customHeight="1" outlineLevel="1" collapsed="1" x14ac:dyDescent="0.2">
      <c r="A26" s="34"/>
      <c r="B26" s="34"/>
      <c r="C26" s="218"/>
      <c r="D26" s="20"/>
      <c r="E26" s="218"/>
      <c r="F26" s="41"/>
      <c r="G26" s="95"/>
      <c r="H26" s="20"/>
      <c r="I26" s="21" t="e">
        <f>IF(AND(G26="",#REF!=""),0,IF(#REF!="",+G26,IF(G26="",+#REF!,+G26-#REF!+1)))</f>
        <v>#REF!</v>
      </c>
      <c r="J26" s="22"/>
      <c r="K26" s="22"/>
      <c r="L26" s="20"/>
      <c r="M26" s="181">
        <v>0</v>
      </c>
      <c r="N26" s="20"/>
      <c r="O26" s="128" t="e">
        <f>M26*I26</f>
        <v>#REF!</v>
      </c>
      <c r="R26" s="103"/>
      <c r="S26" s="103"/>
      <c r="AD26" s="1"/>
      <c r="AE26" s="1"/>
    </row>
    <row r="27" spans="1:31" ht="9.9499999999999993" hidden="1" customHeight="1" outlineLevel="1" collapsed="1" x14ac:dyDescent="0.2">
      <c r="A27" s="34"/>
      <c r="B27" s="34"/>
      <c r="C27" s="20"/>
      <c r="D27" s="20"/>
      <c r="E27" s="20"/>
      <c r="F27" s="41"/>
      <c r="G27" s="20"/>
      <c r="H27" s="20"/>
      <c r="I27" s="22"/>
      <c r="J27" s="22"/>
      <c r="K27" s="22"/>
      <c r="L27" s="20"/>
      <c r="M27" s="42"/>
      <c r="N27" s="20"/>
      <c r="O27" s="23"/>
      <c r="R27" s="103"/>
      <c r="S27" s="103"/>
      <c r="AD27" s="1"/>
      <c r="AE27" s="1"/>
    </row>
    <row r="28" spans="1:31" ht="18" hidden="1" customHeight="1" outlineLevel="1" collapsed="1" x14ac:dyDescent="0.2">
      <c r="A28" s="34"/>
      <c r="B28" s="34"/>
      <c r="C28" s="218"/>
      <c r="D28" s="20"/>
      <c r="E28" s="218"/>
      <c r="F28" s="41"/>
      <c r="G28" s="95"/>
      <c r="H28" s="20"/>
      <c r="I28" s="21" t="e">
        <f>IF(AND(G28="",#REF!=""),0,IF(#REF!="",+G28,IF(G28="",+#REF!,+G28-#REF!+1)))</f>
        <v>#REF!</v>
      </c>
      <c r="J28" s="22"/>
      <c r="K28" s="22"/>
      <c r="L28" s="20"/>
      <c r="M28" s="181">
        <v>0</v>
      </c>
      <c r="N28" s="20"/>
      <c r="O28" s="128" t="e">
        <f>M28*I28</f>
        <v>#REF!</v>
      </c>
      <c r="R28" s="103"/>
      <c r="S28" s="103"/>
      <c r="AD28" s="1"/>
      <c r="AE28" s="1"/>
    </row>
    <row r="29" spans="1:31" ht="9.9499999999999993" hidden="1" customHeight="1" outlineLevel="1" collapsed="1" x14ac:dyDescent="0.2">
      <c r="A29" s="34"/>
      <c r="B29" s="34"/>
      <c r="C29" s="20"/>
      <c r="D29" s="20"/>
      <c r="E29" s="20"/>
      <c r="F29" s="41"/>
      <c r="G29" s="20"/>
      <c r="H29" s="20"/>
      <c r="I29" s="22"/>
      <c r="J29" s="22"/>
      <c r="K29" s="22"/>
      <c r="L29" s="20"/>
      <c r="M29" s="42"/>
      <c r="N29" s="20"/>
      <c r="O29" s="23"/>
      <c r="R29" s="103"/>
      <c r="S29" s="103"/>
      <c r="AD29" s="1"/>
      <c r="AE29" s="1"/>
    </row>
    <row r="30" spans="1:31" ht="18" hidden="1" customHeight="1" outlineLevel="1" collapsed="1" x14ac:dyDescent="0.2">
      <c r="A30" s="34"/>
      <c r="B30" s="34"/>
      <c r="C30" s="218"/>
      <c r="D30" s="20"/>
      <c r="E30" s="218"/>
      <c r="F30" s="41"/>
      <c r="G30" s="95"/>
      <c r="H30" s="20"/>
      <c r="I30" s="21" t="e">
        <f>IF(AND(G30="",#REF!=""),0,IF(#REF!="",+G30,IF(G30="",+#REF!,+G30-#REF!+1)))</f>
        <v>#REF!</v>
      </c>
      <c r="J30" s="22"/>
      <c r="K30" s="22"/>
      <c r="L30" s="20"/>
      <c r="M30" s="181">
        <v>0</v>
      </c>
      <c r="N30" s="20"/>
      <c r="O30" s="128" t="e">
        <f>M30*I30</f>
        <v>#REF!</v>
      </c>
      <c r="R30" s="103"/>
      <c r="S30" s="103"/>
      <c r="AD30" s="1"/>
      <c r="AE30" s="1"/>
    </row>
    <row r="31" spans="1:31" ht="9.9499999999999993" hidden="1" customHeight="1" outlineLevel="1" collapsed="1" x14ac:dyDescent="0.2">
      <c r="A31" s="34"/>
      <c r="B31" s="34"/>
      <c r="C31" s="20"/>
      <c r="D31" s="20"/>
      <c r="E31" s="20"/>
      <c r="F31" s="41"/>
      <c r="G31" s="20"/>
      <c r="H31" s="20"/>
      <c r="I31" s="22"/>
      <c r="J31" s="22"/>
      <c r="K31" s="22"/>
      <c r="L31" s="20"/>
      <c r="M31" s="42"/>
      <c r="N31" s="20"/>
      <c r="O31" s="23"/>
      <c r="R31" s="103"/>
      <c r="S31" s="103"/>
      <c r="AD31" s="1"/>
      <c r="AE31" s="1"/>
    </row>
    <row r="32" spans="1:31" ht="18" hidden="1" customHeight="1" outlineLevel="1" collapsed="1" x14ac:dyDescent="0.2">
      <c r="A32" s="34"/>
      <c r="B32" s="34"/>
      <c r="C32" s="218"/>
      <c r="D32" s="20"/>
      <c r="E32" s="218"/>
      <c r="F32" s="41"/>
      <c r="G32" s="95"/>
      <c r="H32" s="20"/>
      <c r="I32" s="21" t="e">
        <f>IF(AND(G32="",#REF!=""),0,IF(#REF!="",+G32,IF(G32="",+#REF!,+G32-#REF!+1)))</f>
        <v>#REF!</v>
      </c>
      <c r="J32" s="22"/>
      <c r="K32" s="22"/>
      <c r="L32" s="20"/>
      <c r="M32" s="181">
        <v>0</v>
      </c>
      <c r="N32" s="20"/>
      <c r="O32" s="128" t="e">
        <f>M32*I32</f>
        <v>#REF!</v>
      </c>
      <c r="R32" s="103"/>
      <c r="S32" s="103"/>
      <c r="AD32" s="1"/>
      <c r="AE32" s="1"/>
    </row>
    <row r="33" spans="1:31" ht="9.9499999999999993" hidden="1" customHeight="1" outlineLevel="1" collapsed="1" x14ac:dyDescent="0.2">
      <c r="A33" s="34"/>
      <c r="B33" s="34"/>
      <c r="C33" s="20"/>
      <c r="D33" s="20"/>
      <c r="E33" s="20"/>
      <c r="F33" s="41"/>
      <c r="G33" s="20"/>
      <c r="H33" s="20"/>
      <c r="I33" s="22"/>
      <c r="J33" s="22"/>
      <c r="K33" s="22"/>
      <c r="L33" s="20"/>
      <c r="M33" s="42"/>
      <c r="N33" s="20"/>
      <c r="O33" s="23"/>
      <c r="R33" s="103"/>
      <c r="S33" s="103"/>
      <c r="AD33" s="1"/>
      <c r="AE33" s="1"/>
    </row>
    <row r="34" spans="1:31" ht="18" hidden="1" customHeight="1" outlineLevel="1" collapsed="1" x14ac:dyDescent="0.2">
      <c r="A34" s="34"/>
      <c r="B34" s="34"/>
      <c r="C34" s="218"/>
      <c r="D34" s="20"/>
      <c r="E34" s="218"/>
      <c r="F34" s="41"/>
      <c r="G34" s="95"/>
      <c r="H34" s="20"/>
      <c r="I34" s="21" t="e">
        <f>IF(AND(G34="",#REF!=""),0,IF(#REF!="",+G34,IF(G34="",+#REF!,+G34-#REF!+1)))</f>
        <v>#REF!</v>
      </c>
      <c r="J34" s="22"/>
      <c r="K34" s="22"/>
      <c r="L34" s="20"/>
      <c r="M34" s="181">
        <v>0</v>
      </c>
      <c r="N34" s="20"/>
      <c r="O34" s="128" t="e">
        <f>M34*I34</f>
        <v>#REF!</v>
      </c>
      <c r="R34" s="103"/>
      <c r="S34" s="103"/>
      <c r="AD34" s="1"/>
      <c r="AE34" s="1"/>
    </row>
    <row r="35" spans="1:31" ht="9.9499999999999993" hidden="1" customHeight="1" outlineLevel="1" collapsed="1" x14ac:dyDescent="0.2">
      <c r="A35" s="34"/>
      <c r="B35" s="34"/>
      <c r="C35" s="20"/>
      <c r="D35" s="20"/>
      <c r="E35" s="20"/>
      <c r="F35" s="41"/>
      <c r="G35" s="20"/>
      <c r="H35" s="20"/>
      <c r="I35" s="22"/>
      <c r="J35" s="22"/>
      <c r="K35" s="22"/>
      <c r="L35" s="20"/>
      <c r="M35" s="42"/>
      <c r="N35" s="20"/>
      <c r="O35" s="23"/>
      <c r="R35" s="103"/>
      <c r="S35" s="103"/>
      <c r="AD35" s="1"/>
      <c r="AE35" s="1"/>
    </row>
    <row r="36" spans="1:31" ht="18" hidden="1" customHeight="1" outlineLevel="1" collapsed="1" x14ac:dyDescent="0.2">
      <c r="A36" s="34"/>
      <c r="B36" s="34"/>
      <c r="C36" s="218"/>
      <c r="D36" s="20"/>
      <c r="E36" s="218"/>
      <c r="F36" s="41"/>
      <c r="G36" s="95"/>
      <c r="H36" s="20"/>
      <c r="I36" s="21" t="e">
        <f>IF(AND(G36="",#REF!=""),0,IF(#REF!="",+G36,IF(G36="",+#REF!,+G36-#REF!+1)))</f>
        <v>#REF!</v>
      </c>
      <c r="J36" s="22"/>
      <c r="K36" s="22"/>
      <c r="L36" s="20"/>
      <c r="M36" s="181">
        <v>0</v>
      </c>
      <c r="N36" s="20"/>
      <c r="O36" s="128" t="e">
        <f>M36*I36</f>
        <v>#REF!</v>
      </c>
      <c r="R36" s="103"/>
      <c r="S36" s="103"/>
      <c r="AD36" s="1"/>
      <c r="AE36" s="1"/>
    </row>
    <row r="37" spans="1:31" ht="9.9499999999999993" hidden="1" customHeight="1" outlineLevel="1" collapsed="1" x14ac:dyDescent="0.2">
      <c r="A37" s="34"/>
      <c r="B37" s="34"/>
      <c r="C37" s="20"/>
      <c r="D37" s="20"/>
      <c r="E37" s="20"/>
      <c r="F37" s="41"/>
      <c r="G37" s="20"/>
      <c r="H37" s="20"/>
      <c r="I37" s="22"/>
      <c r="J37" s="22"/>
      <c r="K37" s="22"/>
      <c r="L37" s="20"/>
      <c r="M37" s="42"/>
      <c r="N37" s="20"/>
      <c r="O37" s="23"/>
      <c r="R37" s="103"/>
      <c r="S37" s="103"/>
      <c r="AD37" s="1"/>
      <c r="AE37" s="1"/>
    </row>
    <row r="38" spans="1:31" ht="18" hidden="1" customHeight="1" outlineLevel="1" collapsed="1" x14ac:dyDescent="0.2">
      <c r="A38" s="34"/>
      <c r="B38" s="34"/>
      <c r="C38" s="218"/>
      <c r="D38" s="20"/>
      <c r="E38" s="218"/>
      <c r="F38" s="41"/>
      <c r="G38" s="95"/>
      <c r="H38" s="20"/>
      <c r="I38" s="21" t="e">
        <f>IF(AND(G38="",#REF!=""),0,IF(#REF!="",+G38,IF(G38="",+#REF!,+G38-#REF!+1)))</f>
        <v>#REF!</v>
      </c>
      <c r="J38" s="22"/>
      <c r="K38" s="22"/>
      <c r="L38" s="20"/>
      <c r="M38" s="181">
        <v>0</v>
      </c>
      <c r="N38" s="20"/>
      <c r="O38" s="128" t="e">
        <f>M38*I38</f>
        <v>#REF!</v>
      </c>
      <c r="R38" s="103"/>
      <c r="S38" s="103"/>
      <c r="AD38" s="1"/>
      <c r="AE38" s="1"/>
    </row>
    <row r="39" spans="1:31" ht="9.9499999999999993" hidden="1" customHeight="1" outlineLevel="1" collapsed="1" x14ac:dyDescent="0.2">
      <c r="A39" s="34"/>
      <c r="B39" s="34"/>
      <c r="C39" s="20"/>
      <c r="D39" s="20"/>
      <c r="E39" s="20"/>
      <c r="F39" s="41"/>
      <c r="G39" s="20"/>
      <c r="H39" s="20"/>
      <c r="I39" s="22"/>
      <c r="J39" s="22"/>
      <c r="K39" s="22"/>
      <c r="L39" s="20"/>
      <c r="M39" s="42"/>
      <c r="N39" s="20"/>
      <c r="O39" s="23"/>
      <c r="R39" s="103"/>
      <c r="S39" s="103"/>
      <c r="AD39" s="1"/>
      <c r="AE39" s="1"/>
    </row>
    <row r="40" spans="1:31" ht="18" hidden="1" customHeight="1" outlineLevel="1" collapsed="1" x14ac:dyDescent="0.2">
      <c r="A40" s="34"/>
      <c r="B40" s="34"/>
      <c r="C40" s="218"/>
      <c r="D40" s="20"/>
      <c r="E40" s="218"/>
      <c r="F40" s="41"/>
      <c r="G40" s="95"/>
      <c r="H40" s="20"/>
      <c r="I40" s="21" t="e">
        <f>IF(AND(G40="",#REF!=""),0,IF(#REF!="",+G40,IF(G40="",+#REF!,+G40-#REF!+1)))</f>
        <v>#REF!</v>
      </c>
      <c r="J40" s="22"/>
      <c r="K40" s="22"/>
      <c r="L40" s="20"/>
      <c r="M40" s="181">
        <v>0</v>
      </c>
      <c r="N40" s="20"/>
      <c r="O40" s="128" t="e">
        <f>M40*I40</f>
        <v>#REF!</v>
      </c>
      <c r="R40" s="103"/>
      <c r="S40" s="103"/>
      <c r="AD40" s="1"/>
      <c r="AE40" s="1"/>
    </row>
    <row r="41" spans="1:31" ht="9.9499999999999993" hidden="1" customHeight="1" outlineLevel="1" collapsed="1" x14ac:dyDescent="0.2">
      <c r="A41" s="34"/>
      <c r="B41" s="34"/>
      <c r="C41" s="20"/>
      <c r="D41" s="20"/>
      <c r="E41" s="20"/>
      <c r="F41" s="41"/>
      <c r="G41" s="20"/>
      <c r="H41" s="20"/>
      <c r="I41" s="22"/>
      <c r="J41" s="22"/>
      <c r="K41" s="22"/>
      <c r="L41" s="20"/>
      <c r="M41" s="42"/>
      <c r="N41" s="20"/>
      <c r="O41" s="23"/>
      <c r="R41" s="103"/>
      <c r="S41" s="103"/>
      <c r="AD41" s="1"/>
      <c r="AE41" s="1"/>
    </row>
    <row r="42" spans="1:31" ht="18" hidden="1" customHeight="1" outlineLevel="1" collapsed="1" x14ac:dyDescent="0.2">
      <c r="A42" s="34"/>
      <c r="B42" s="34"/>
      <c r="C42" s="218"/>
      <c r="D42" s="20"/>
      <c r="E42" s="218"/>
      <c r="F42" s="41"/>
      <c r="G42" s="95"/>
      <c r="H42" s="20"/>
      <c r="I42" s="21" t="e">
        <f>IF(AND(G42="",#REF!=""),0,IF(#REF!="",+G42,IF(G42="",+#REF!,+G42-#REF!+1)))</f>
        <v>#REF!</v>
      </c>
      <c r="J42" s="22"/>
      <c r="K42" s="22"/>
      <c r="L42" s="20"/>
      <c r="M42" s="181">
        <v>0</v>
      </c>
      <c r="N42" s="20"/>
      <c r="O42" s="128" t="e">
        <f>M42*I42</f>
        <v>#REF!</v>
      </c>
      <c r="R42" s="103"/>
      <c r="S42" s="103"/>
      <c r="AD42" s="1"/>
      <c r="AE42" s="1"/>
    </row>
    <row r="43" spans="1:31" ht="9.9499999999999993" hidden="1" customHeight="1" outlineLevel="1" collapsed="1" x14ac:dyDescent="0.2">
      <c r="A43" s="34"/>
      <c r="B43" s="34"/>
      <c r="C43" s="20"/>
      <c r="D43" s="20"/>
      <c r="E43" s="20"/>
      <c r="F43" s="41"/>
      <c r="G43" s="20"/>
      <c r="H43" s="20"/>
      <c r="I43" s="22"/>
      <c r="J43" s="22"/>
      <c r="K43" s="22"/>
      <c r="L43" s="20"/>
      <c r="M43" s="42"/>
      <c r="N43" s="20"/>
      <c r="O43" s="23"/>
      <c r="R43" s="103"/>
      <c r="S43" s="103"/>
      <c r="AD43" s="1"/>
      <c r="AE43" s="1"/>
    </row>
    <row r="44" spans="1:31" ht="18" hidden="1" customHeight="1" outlineLevel="1" collapsed="1" x14ac:dyDescent="0.2">
      <c r="A44" s="34"/>
      <c r="B44" s="34"/>
      <c r="C44" s="218"/>
      <c r="D44" s="20"/>
      <c r="E44" s="218"/>
      <c r="F44" s="41"/>
      <c r="G44" s="95"/>
      <c r="H44" s="20"/>
      <c r="I44" s="21" t="e">
        <f>IF(AND(G44="",#REF!=""),0,IF(#REF!="",+G44,IF(G44="",+#REF!,+G44-#REF!+1)))</f>
        <v>#REF!</v>
      </c>
      <c r="J44" s="22"/>
      <c r="K44" s="22"/>
      <c r="L44" s="20"/>
      <c r="M44" s="181">
        <v>0</v>
      </c>
      <c r="N44" s="20"/>
      <c r="O44" s="128" t="e">
        <f>M44*I44</f>
        <v>#REF!</v>
      </c>
      <c r="R44" s="103"/>
      <c r="S44" s="103"/>
      <c r="AD44" s="1"/>
      <c r="AE44" s="1"/>
    </row>
    <row r="45" spans="1:31" ht="9.9499999999999993" hidden="1" customHeight="1" outlineLevel="1" collapsed="1" x14ac:dyDescent="0.2">
      <c r="A45" s="34"/>
      <c r="B45" s="34"/>
      <c r="C45" s="20"/>
      <c r="D45" s="20"/>
      <c r="E45" s="20"/>
      <c r="F45" s="41"/>
      <c r="G45" s="20"/>
      <c r="H45" s="20"/>
      <c r="I45" s="22"/>
      <c r="J45" s="22"/>
      <c r="K45" s="22"/>
      <c r="L45" s="20"/>
      <c r="M45" s="42"/>
      <c r="N45" s="20"/>
      <c r="O45" s="23"/>
      <c r="R45" s="103"/>
      <c r="S45" s="103"/>
      <c r="AD45" s="1"/>
      <c r="AE45" s="1"/>
    </row>
    <row r="46" spans="1:31" ht="18" hidden="1" customHeight="1" outlineLevel="1" collapsed="1" x14ac:dyDescent="0.2">
      <c r="A46" s="34"/>
      <c r="B46" s="34"/>
      <c r="C46" s="218"/>
      <c r="D46" s="20"/>
      <c r="E46" s="218"/>
      <c r="F46" s="41"/>
      <c r="G46" s="95"/>
      <c r="H46" s="20"/>
      <c r="I46" s="21" t="e">
        <f>IF(AND(G46="",#REF!=""),0,IF(#REF!="",+G46,IF(G46="",+#REF!,+G46-#REF!+1)))</f>
        <v>#REF!</v>
      </c>
      <c r="J46" s="22"/>
      <c r="K46" s="22"/>
      <c r="L46" s="20"/>
      <c r="M46" s="181">
        <v>0</v>
      </c>
      <c r="N46" s="20"/>
      <c r="O46" s="128" t="e">
        <f>M46*I46</f>
        <v>#REF!</v>
      </c>
      <c r="R46" s="103"/>
      <c r="S46" s="103"/>
      <c r="AD46" s="1"/>
      <c r="AE46" s="1"/>
    </row>
    <row r="47" spans="1:31" ht="9.9499999999999993" hidden="1" customHeight="1" outlineLevel="1" collapsed="1" x14ac:dyDescent="0.2">
      <c r="A47" s="34"/>
      <c r="B47" s="34"/>
      <c r="C47" s="20"/>
      <c r="D47" s="20"/>
      <c r="E47" s="20"/>
      <c r="F47" s="41"/>
      <c r="G47" s="20"/>
      <c r="H47" s="20"/>
      <c r="I47" s="22"/>
      <c r="J47" s="22"/>
      <c r="K47" s="22"/>
      <c r="L47" s="20"/>
      <c r="M47" s="42"/>
      <c r="N47" s="20"/>
      <c r="O47" s="23"/>
      <c r="R47" s="103"/>
      <c r="S47" s="103"/>
      <c r="AD47" s="1"/>
      <c r="AE47" s="1"/>
    </row>
    <row r="48" spans="1:31" ht="18" hidden="1" customHeight="1" outlineLevel="1" collapsed="1" x14ac:dyDescent="0.2">
      <c r="A48" s="34"/>
      <c r="B48" s="34"/>
      <c r="C48" s="218"/>
      <c r="D48" s="20"/>
      <c r="E48" s="218"/>
      <c r="F48" s="41"/>
      <c r="G48" s="95"/>
      <c r="H48" s="20"/>
      <c r="I48" s="21" t="e">
        <f>IF(AND(G48="",#REF!=""),0,IF(#REF!="",+G48,IF(G48="",+#REF!,+G48-#REF!+1)))</f>
        <v>#REF!</v>
      </c>
      <c r="J48" s="22"/>
      <c r="K48" s="22"/>
      <c r="L48" s="20"/>
      <c r="M48" s="181">
        <v>0</v>
      </c>
      <c r="N48" s="20"/>
      <c r="O48" s="128" t="e">
        <f>M48*I48</f>
        <v>#REF!</v>
      </c>
      <c r="R48" s="103"/>
      <c r="S48" s="103"/>
      <c r="AD48" s="1"/>
      <c r="AE48" s="1"/>
    </row>
    <row r="49" spans="1:31" ht="9.9499999999999993" hidden="1" customHeight="1" outlineLevel="1" collapsed="1" x14ac:dyDescent="0.2">
      <c r="A49" s="34"/>
      <c r="B49" s="34"/>
      <c r="C49" s="20"/>
      <c r="D49" s="20"/>
      <c r="E49" s="20"/>
      <c r="F49" s="41"/>
      <c r="G49" s="20"/>
      <c r="H49" s="20"/>
      <c r="I49" s="22"/>
      <c r="J49" s="22"/>
      <c r="K49" s="22"/>
      <c r="L49" s="20"/>
      <c r="M49" s="42"/>
      <c r="N49" s="20"/>
      <c r="O49" s="23"/>
      <c r="R49" s="103"/>
      <c r="S49" s="103"/>
      <c r="AD49" s="1"/>
      <c r="AE49" s="1"/>
    </row>
    <row r="50" spans="1:31" ht="18" hidden="1" customHeight="1" outlineLevel="1" collapsed="1" x14ac:dyDescent="0.2">
      <c r="A50" s="34"/>
      <c r="B50" s="34"/>
      <c r="C50" s="218"/>
      <c r="D50" s="20"/>
      <c r="E50" s="218"/>
      <c r="F50" s="41"/>
      <c r="G50" s="95"/>
      <c r="H50" s="20"/>
      <c r="I50" s="21" t="e">
        <f>IF(AND(G50="",#REF!=""),0,IF(#REF!="",+G50,IF(G50="",+#REF!,+G50-#REF!+1)))</f>
        <v>#REF!</v>
      </c>
      <c r="J50" s="22"/>
      <c r="K50" s="22"/>
      <c r="L50" s="20"/>
      <c r="M50" s="181">
        <v>0</v>
      </c>
      <c r="N50" s="20"/>
      <c r="O50" s="128" t="e">
        <f>M50*I50</f>
        <v>#REF!</v>
      </c>
      <c r="R50" s="103"/>
      <c r="S50" s="103"/>
      <c r="AD50" s="1"/>
      <c r="AE50" s="1"/>
    </row>
    <row r="51" spans="1:31" ht="9.9499999999999993" hidden="1" customHeight="1" outlineLevel="1" collapsed="1" x14ac:dyDescent="0.2">
      <c r="A51" s="34"/>
      <c r="B51" s="34"/>
      <c r="C51" s="20"/>
      <c r="D51" s="20"/>
      <c r="E51" s="20"/>
      <c r="F51" s="41"/>
      <c r="G51" s="20"/>
      <c r="H51" s="20"/>
      <c r="I51" s="22"/>
      <c r="J51" s="22"/>
      <c r="K51" s="22"/>
      <c r="L51" s="20"/>
      <c r="M51" s="42"/>
      <c r="N51" s="20"/>
      <c r="O51" s="23"/>
      <c r="R51" s="103"/>
      <c r="S51" s="103"/>
      <c r="AD51" s="1"/>
      <c r="AE51" s="1"/>
    </row>
    <row r="52" spans="1:31" ht="18" hidden="1" customHeight="1" outlineLevel="1" collapsed="1" x14ac:dyDescent="0.2">
      <c r="A52" s="34"/>
      <c r="B52" s="34"/>
      <c r="C52" s="218"/>
      <c r="D52" s="20"/>
      <c r="E52" s="218"/>
      <c r="F52" s="41"/>
      <c r="G52" s="95"/>
      <c r="H52" s="20"/>
      <c r="I52" s="21" t="e">
        <f>IF(AND(G52="",#REF!=""),0,IF(#REF!="",+G52,IF(G52="",+#REF!,+G52-#REF!+1)))</f>
        <v>#REF!</v>
      </c>
      <c r="J52" s="22"/>
      <c r="K52" s="22"/>
      <c r="L52" s="20"/>
      <c r="M52" s="181">
        <v>0</v>
      </c>
      <c r="N52" s="20"/>
      <c r="O52" s="128" t="e">
        <f>M52*I52</f>
        <v>#REF!</v>
      </c>
      <c r="R52" s="103"/>
      <c r="S52" s="103"/>
      <c r="AD52" s="1"/>
      <c r="AE52" s="1"/>
    </row>
    <row r="53" spans="1:31" ht="9.9499999999999993" hidden="1" customHeight="1" outlineLevel="1" collapsed="1" x14ac:dyDescent="0.2">
      <c r="A53" s="34"/>
      <c r="B53" s="34"/>
      <c r="C53" s="20"/>
      <c r="D53" s="20"/>
      <c r="E53" s="20"/>
      <c r="F53" s="41"/>
      <c r="G53" s="20"/>
      <c r="H53" s="20"/>
      <c r="I53" s="22"/>
      <c r="J53" s="22"/>
      <c r="K53" s="22"/>
      <c r="L53" s="20"/>
      <c r="M53" s="42"/>
      <c r="N53" s="20"/>
      <c r="O53" s="23"/>
      <c r="R53" s="103"/>
      <c r="S53" s="103"/>
      <c r="AD53" s="1"/>
      <c r="AE53" s="1"/>
    </row>
    <row r="54" spans="1:31" ht="18" hidden="1" customHeight="1" outlineLevel="1" collapsed="1" x14ac:dyDescent="0.2">
      <c r="A54" s="34"/>
      <c r="B54" s="34"/>
      <c r="C54" s="218"/>
      <c r="D54" s="20"/>
      <c r="E54" s="218"/>
      <c r="F54" s="41"/>
      <c r="G54" s="95"/>
      <c r="H54" s="20"/>
      <c r="I54" s="21" t="e">
        <f>IF(AND(G54="",#REF!=""),0,IF(#REF!="",+G54,IF(G54="",+#REF!,+G54-#REF!+1)))</f>
        <v>#REF!</v>
      </c>
      <c r="J54" s="22"/>
      <c r="K54" s="22"/>
      <c r="L54" s="20"/>
      <c r="M54" s="181">
        <v>0</v>
      </c>
      <c r="N54" s="20"/>
      <c r="O54" s="128" t="e">
        <f>M54*I54</f>
        <v>#REF!</v>
      </c>
      <c r="R54" s="103"/>
      <c r="S54" s="103"/>
      <c r="AD54" s="1"/>
      <c r="AE54" s="1"/>
    </row>
    <row r="55" spans="1:31" ht="9.9499999999999993" hidden="1" customHeight="1" outlineLevel="1" collapsed="1" x14ac:dyDescent="0.2">
      <c r="A55" s="34"/>
      <c r="B55" s="34"/>
      <c r="C55" s="20"/>
      <c r="D55" s="20"/>
      <c r="E55" s="20"/>
      <c r="F55" s="41"/>
      <c r="G55" s="20"/>
      <c r="H55" s="20"/>
      <c r="I55" s="22"/>
      <c r="J55" s="22"/>
      <c r="K55" s="22"/>
      <c r="L55" s="20"/>
      <c r="M55" s="42"/>
      <c r="N55" s="20"/>
      <c r="O55" s="23"/>
      <c r="R55" s="103"/>
      <c r="S55" s="103"/>
      <c r="AD55" s="1"/>
      <c r="AE55" s="1"/>
    </row>
    <row r="56" spans="1:31" ht="18" hidden="1" customHeight="1" outlineLevel="1" collapsed="1" x14ac:dyDescent="0.2">
      <c r="A56" s="34"/>
      <c r="B56" s="34"/>
      <c r="C56" s="218"/>
      <c r="D56" s="20"/>
      <c r="E56" s="218"/>
      <c r="F56" s="41"/>
      <c r="G56" s="95"/>
      <c r="H56" s="20"/>
      <c r="I56" s="21" t="e">
        <f>IF(AND(G56="",#REF!=""),0,IF(#REF!="",+G56,IF(G56="",+#REF!,+G56-#REF!+1)))</f>
        <v>#REF!</v>
      </c>
      <c r="J56" s="22"/>
      <c r="K56" s="22"/>
      <c r="L56" s="20"/>
      <c r="M56" s="181">
        <v>0</v>
      </c>
      <c r="N56" s="20"/>
      <c r="O56" s="128" t="e">
        <f>M56*I56</f>
        <v>#REF!</v>
      </c>
      <c r="R56" s="103"/>
      <c r="S56" s="103"/>
      <c r="AD56" s="1"/>
      <c r="AE56" s="1"/>
    </row>
    <row r="57" spans="1:31" ht="9.9499999999999993" hidden="1" customHeight="1" outlineLevel="1" collapsed="1" x14ac:dyDescent="0.2">
      <c r="A57" s="34"/>
      <c r="B57" s="34"/>
      <c r="C57" s="20"/>
      <c r="D57" s="20"/>
      <c r="E57" s="20"/>
      <c r="F57" s="41"/>
      <c r="G57" s="20"/>
      <c r="H57" s="20"/>
      <c r="I57" s="22"/>
      <c r="J57" s="22"/>
      <c r="K57" s="22"/>
      <c r="L57" s="20"/>
      <c r="M57" s="42"/>
      <c r="N57" s="20"/>
      <c r="O57" s="23"/>
      <c r="R57" s="103"/>
      <c r="S57" s="103"/>
      <c r="AD57" s="1"/>
      <c r="AE57" s="1"/>
    </row>
    <row r="58" spans="1:31" ht="18" hidden="1" customHeight="1" outlineLevel="1" collapsed="1" x14ac:dyDescent="0.2">
      <c r="A58" s="34"/>
      <c r="B58" s="34"/>
      <c r="C58" s="218"/>
      <c r="D58" s="20"/>
      <c r="E58" s="218"/>
      <c r="F58" s="41"/>
      <c r="G58" s="95"/>
      <c r="H58" s="20"/>
      <c r="I58" s="21" t="e">
        <f>IF(AND(G58="",#REF!=""),0,IF(#REF!="",+G58,IF(G58="",+#REF!,+G58-#REF!+1)))</f>
        <v>#REF!</v>
      </c>
      <c r="J58" s="22"/>
      <c r="K58" s="22"/>
      <c r="L58" s="20"/>
      <c r="M58" s="181">
        <v>0</v>
      </c>
      <c r="N58" s="20"/>
      <c r="O58" s="128" t="e">
        <f>M58*I58</f>
        <v>#REF!</v>
      </c>
      <c r="R58" s="103"/>
      <c r="S58" s="103"/>
      <c r="AD58" s="1"/>
      <c r="AE58" s="1"/>
    </row>
    <row r="59" spans="1:31" ht="9.9499999999999993" hidden="1" customHeight="1" outlineLevel="1" collapsed="1" x14ac:dyDescent="0.2">
      <c r="A59" s="34"/>
      <c r="B59" s="34"/>
      <c r="C59" s="20"/>
      <c r="D59" s="20"/>
      <c r="E59" s="20"/>
      <c r="F59" s="41"/>
      <c r="G59" s="20"/>
      <c r="H59" s="20"/>
      <c r="I59" s="22"/>
      <c r="J59" s="22"/>
      <c r="K59" s="22"/>
      <c r="L59" s="20"/>
      <c r="M59" s="42"/>
      <c r="N59" s="20"/>
      <c r="O59" s="23"/>
      <c r="R59" s="103"/>
      <c r="S59" s="103"/>
      <c r="AD59" s="1"/>
      <c r="AE59" s="1"/>
    </row>
    <row r="60" spans="1:31" ht="18" hidden="1" customHeight="1" outlineLevel="1" collapsed="1" x14ac:dyDescent="0.2">
      <c r="A60" s="34"/>
      <c r="B60" s="34"/>
      <c r="C60" s="218"/>
      <c r="D60" s="20"/>
      <c r="E60" s="218"/>
      <c r="F60" s="41"/>
      <c r="G60" s="95"/>
      <c r="H60" s="20"/>
      <c r="I60" s="21" t="e">
        <f>IF(AND(G60="",#REF!=""),0,IF(#REF!="",+G60,IF(G60="",+#REF!,+G60-#REF!+1)))</f>
        <v>#REF!</v>
      </c>
      <c r="J60" s="22"/>
      <c r="K60" s="22"/>
      <c r="L60" s="20"/>
      <c r="M60" s="181">
        <v>0</v>
      </c>
      <c r="N60" s="20"/>
      <c r="O60" s="128" t="e">
        <f>M60*I60</f>
        <v>#REF!</v>
      </c>
      <c r="R60" s="103"/>
      <c r="S60" s="103"/>
      <c r="AD60" s="1"/>
      <c r="AE60" s="1"/>
    </row>
    <row r="61" spans="1:31" ht="9.9499999999999993" hidden="1" customHeight="1" outlineLevel="1" collapsed="1" x14ac:dyDescent="0.2">
      <c r="A61" s="34"/>
      <c r="B61" s="34"/>
      <c r="C61" s="20"/>
      <c r="D61" s="20"/>
      <c r="E61" s="20"/>
      <c r="F61" s="41"/>
      <c r="G61" s="20"/>
      <c r="H61" s="20"/>
      <c r="I61" s="22"/>
      <c r="J61" s="22"/>
      <c r="K61" s="22"/>
      <c r="L61" s="20"/>
      <c r="M61" s="42"/>
      <c r="N61" s="20"/>
      <c r="O61" s="23"/>
      <c r="R61" s="103"/>
      <c r="S61" s="103"/>
      <c r="AD61" s="1"/>
      <c r="AE61" s="1"/>
    </row>
    <row r="62" spans="1:31" ht="18" hidden="1" customHeight="1" outlineLevel="1" collapsed="1" x14ac:dyDescent="0.2">
      <c r="A62" s="34"/>
      <c r="B62" s="34"/>
      <c r="C62" s="218"/>
      <c r="D62" s="20"/>
      <c r="E62" s="218"/>
      <c r="F62" s="41"/>
      <c r="G62" s="95"/>
      <c r="H62" s="20"/>
      <c r="I62" s="21" t="e">
        <f>IF(AND(G62="",#REF!=""),0,IF(#REF!="",+G62,IF(G62="",+#REF!,+G62-#REF!+1)))</f>
        <v>#REF!</v>
      </c>
      <c r="J62" s="22"/>
      <c r="K62" s="22"/>
      <c r="L62" s="20"/>
      <c r="M62" s="181">
        <v>0</v>
      </c>
      <c r="N62" s="20"/>
      <c r="O62" s="128" t="e">
        <f>M62*I62</f>
        <v>#REF!</v>
      </c>
      <c r="R62" s="103"/>
      <c r="S62" s="103"/>
      <c r="AD62" s="1"/>
      <c r="AE62" s="1"/>
    </row>
    <row r="63" spans="1:31" ht="9.9499999999999993" hidden="1" customHeight="1" outlineLevel="1" collapsed="1" x14ac:dyDescent="0.2">
      <c r="A63" s="34"/>
      <c r="B63" s="34"/>
      <c r="C63" s="20"/>
      <c r="D63" s="20"/>
      <c r="E63" s="20"/>
      <c r="F63" s="41"/>
      <c r="G63" s="20"/>
      <c r="H63" s="20"/>
      <c r="I63" s="22"/>
      <c r="J63" s="22"/>
      <c r="K63" s="22"/>
      <c r="L63" s="20"/>
      <c r="M63" s="42"/>
      <c r="N63" s="20"/>
      <c r="O63" s="23"/>
      <c r="R63" s="103"/>
      <c r="S63" s="103"/>
      <c r="AD63" s="1"/>
      <c r="AE63" s="1"/>
    </row>
    <row r="64" spans="1:31" ht="18" hidden="1" customHeight="1" outlineLevel="1" collapsed="1" x14ac:dyDescent="0.2">
      <c r="A64" s="34"/>
      <c r="B64" s="34"/>
      <c r="C64" s="218"/>
      <c r="D64" s="20"/>
      <c r="E64" s="218"/>
      <c r="F64" s="41"/>
      <c r="G64" s="95"/>
      <c r="H64" s="20"/>
      <c r="I64" s="21" t="e">
        <f>IF(AND(G64="",#REF!=""),0,IF(#REF!="",+G64,IF(G64="",+#REF!,+G64-#REF!+1)))</f>
        <v>#REF!</v>
      </c>
      <c r="J64" s="22"/>
      <c r="K64" s="22"/>
      <c r="L64" s="20"/>
      <c r="M64" s="181">
        <v>0</v>
      </c>
      <c r="N64" s="20"/>
      <c r="O64" s="128" t="e">
        <f>M64*I64</f>
        <v>#REF!</v>
      </c>
      <c r="R64" s="103"/>
      <c r="S64" s="103"/>
      <c r="AD64" s="1"/>
      <c r="AE64" s="1"/>
    </row>
    <row r="65" spans="1:31" ht="9.75" hidden="1" customHeight="1" outlineLevel="1" collapsed="1" x14ac:dyDescent="0.2">
      <c r="A65" s="34"/>
      <c r="B65" s="34"/>
      <c r="C65" s="20"/>
      <c r="D65" s="20"/>
      <c r="E65" s="20"/>
      <c r="F65" s="41"/>
      <c r="G65" s="20"/>
      <c r="H65" s="20"/>
      <c r="I65" s="22"/>
      <c r="J65" s="22"/>
      <c r="K65" s="22"/>
      <c r="L65" s="20"/>
      <c r="M65" s="42"/>
      <c r="N65" s="20"/>
      <c r="O65" s="23"/>
      <c r="R65" s="103"/>
      <c r="S65" s="103"/>
      <c r="AD65" s="1"/>
      <c r="AE65" s="1"/>
    </row>
    <row r="66" spans="1:31" ht="18" hidden="1" customHeight="1" outlineLevel="1" collapsed="1" x14ac:dyDescent="0.2">
      <c r="A66" s="34"/>
      <c r="B66" s="34"/>
      <c r="C66" s="218"/>
      <c r="D66" s="20"/>
      <c r="E66" s="218"/>
      <c r="F66" s="41"/>
      <c r="G66" s="95"/>
      <c r="H66" s="20"/>
      <c r="I66" s="21" t="e">
        <f>IF(AND(G66="",#REF!=""),0,IF(#REF!="",+G66,IF(G66="",+#REF!,+G66-#REF!+1)))</f>
        <v>#REF!</v>
      </c>
      <c r="J66" s="22"/>
      <c r="K66" s="22"/>
      <c r="L66" s="20"/>
      <c r="M66" s="181">
        <v>0</v>
      </c>
      <c r="N66" s="20"/>
      <c r="O66" s="128" t="e">
        <f>M66*I66</f>
        <v>#REF!</v>
      </c>
      <c r="R66" s="103"/>
      <c r="S66" s="103"/>
      <c r="AD66" s="1"/>
      <c r="AE66" s="1"/>
    </row>
    <row r="67" spans="1:31" ht="9.9499999999999993" hidden="1" customHeight="1" outlineLevel="1" collapsed="1" x14ac:dyDescent="0.2">
      <c r="A67" s="34"/>
      <c r="B67" s="34"/>
      <c r="C67" s="20"/>
      <c r="D67" s="20"/>
      <c r="E67" s="20"/>
      <c r="F67" s="41"/>
      <c r="G67" s="20"/>
      <c r="H67" s="20"/>
      <c r="I67" s="22"/>
      <c r="J67" s="22"/>
      <c r="K67" s="22"/>
      <c r="L67" s="20"/>
      <c r="M67" s="42"/>
      <c r="N67" s="20"/>
      <c r="O67" s="23"/>
      <c r="R67" s="103"/>
      <c r="S67" s="103"/>
      <c r="AD67" s="1"/>
      <c r="AE67" s="1"/>
    </row>
    <row r="68" spans="1:31" ht="18" hidden="1" customHeight="1" outlineLevel="1" collapsed="1" x14ac:dyDescent="0.2">
      <c r="A68" s="34"/>
      <c r="B68" s="34"/>
      <c r="C68" s="218"/>
      <c r="D68" s="20"/>
      <c r="E68" s="218"/>
      <c r="F68" s="41"/>
      <c r="G68" s="95"/>
      <c r="H68" s="20"/>
      <c r="I68" s="21" t="e">
        <f>IF(AND(G68="",#REF!=""),0,IF(#REF!="",+G68,IF(G68="",+#REF!,+G68-#REF!+1)))</f>
        <v>#REF!</v>
      </c>
      <c r="J68" s="22"/>
      <c r="K68" s="22"/>
      <c r="L68" s="20"/>
      <c r="M68" s="181">
        <v>0</v>
      </c>
      <c r="N68" s="20"/>
      <c r="O68" s="128" t="e">
        <f>M68*I68</f>
        <v>#REF!</v>
      </c>
      <c r="R68" s="103"/>
      <c r="S68" s="103"/>
      <c r="AD68" s="1"/>
      <c r="AE68" s="1"/>
    </row>
    <row r="69" spans="1:31" ht="9.9499999999999993" hidden="1" customHeight="1" outlineLevel="1" collapsed="1" x14ac:dyDescent="0.2">
      <c r="A69" s="34"/>
      <c r="B69" s="34"/>
      <c r="C69" s="20"/>
      <c r="D69" s="20"/>
      <c r="E69" s="20"/>
      <c r="F69" s="41"/>
      <c r="G69" s="20"/>
      <c r="H69" s="20"/>
      <c r="I69" s="22"/>
      <c r="J69" s="22"/>
      <c r="K69" s="22"/>
      <c r="L69" s="20"/>
      <c r="M69" s="42"/>
      <c r="N69" s="20"/>
      <c r="O69" s="23"/>
      <c r="R69" s="103"/>
      <c r="S69" s="103"/>
      <c r="AD69" s="1"/>
      <c r="AE69" s="1"/>
    </row>
    <row r="70" spans="1:31" ht="18" hidden="1" customHeight="1" outlineLevel="1" collapsed="1" x14ac:dyDescent="0.2">
      <c r="A70" s="34"/>
      <c r="B70" s="34"/>
      <c r="C70" s="218"/>
      <c r="D70" s="20"/>
      <c r="E70" s="218"/>
      <c r="F70" s="41"/>
      <c r="G70" s="95"/>
      <c r="H70" s="20"/>
      <c r="I70" s="21" t="e">
        <f>IF(AND(G70="",#REF!=""),0,IF(#REF!="",+G70,IF(G70="",+#REF!,+G70-#REF!+1)))</f>
        <v>#REF!</v>
      </c>
      <c r="J70" s="22"/>
      <c r="K70" s="22"/>
      <c r="L70" s="20"/>
      <c r="M70" s="181">
        <v>0</v>
      </c>
      <c r="N70" s="20"/>
      <c r="O70" s="128" t="e">
        <f>M70*I70</f>
        <v>#REF!</v>
      </c>
      <c r="R70" s="103"/>
      <c r="S70" s="103"/>
      <c r="AD70" s="1"/>
      <c r="AE70" s="1"/>
    </row>
    <row r="71" spans="1:31" ht="9.75" hidden="1" customHeight="1" outlineLevel="1" collapsed="1" x14ac:dyDescent="0.2">
      <c r="A71" s="34"/>
      <c r="B71" s="34"/>
      <c r="C71" s="20"/>
      <c r="D71" s="20"/>
      <c r="E71" s="20"/>
      <c r="F71" s="41"/>
      <c r="G71" s="93"/>
      <c r="H71" s="20"/>
      <c r="I71" s="22"/>
      <c r="J71" s="22"/>
      <c r="K71" s="22"/>
      <c r="L71" s="20"/>
      <c r="M71" s="42"/>
      <c r="N71" s="20"/>
      <c r="O71" s="23"/>
      <c r="R71" s="103"/>
      <c r="S71" s="103"/>
      <c r="AD71" s="1"/>
      <c r="AE71" s="1"/>
    </row>
    <row r="72" spans="1:31" ht="18" hidden="1" customHeight="1" outlineLevel="1" collapsed="1" x14ac:dyDescent="0.2">
      <c r="A72" s="34"/>
      <c r="B72" s="34"/>
      <c r="C72" s="218"/>
      <c r="D72" s="20"/>
      <c r="E72" s="218"/>
      <c r="F72" s="41"/>
      <c r="G72" s="95"/>
      <c r="H72" s="20"/>
      <c r="I72" s="21" t="e">
        <f>IF(AND(G72="",#REF!=""),0,IF(#REF!="",+G72,IF(G72="",+#REF!,+G72-#REF!+1)))</f>
        <v>#REF!</v>
      </c>
      <c r="J72" s="22"/>
      <c r="K72" s="22"/>
      <c r="L72" s="20"/>
      <c r="M72" s="181">
        <v>0</v>
      </c>
      <c r="N72" s="20"/>
      <c r="O72" s="128" t="e">
        <f>M72*I72</f>
        <v>#REF!</v>
      </c>
      <c r="R72" s="103"/>
      <c r="S72" s="103"/>
      <c r="AD72" s="1"/>
      <c r="AE72" s="1"/>
    </row>
    <row r="73" spans="1:31" ht="9.9499999999999993" hidden="1" customHeight="1" outlineLevel="1" collapsed="1" x14ac:dyDescent="0.2">
      <c r="A73" s="34"/>
      <c r="B73" s="34"/>
      <c r="C73" s="20"/>
      <c r="D73" s="20"/>
      <c r="E73" s="20"/>
      <c r="F73" s="41"/>
      <c r="G73" s="20"/>
      <c r="H73" s="20"/>
      <c r="I73" s="22"/>
      <c r="J73" s="22"/>
      <c r="K73" s="22"/>
      <c r="L73" s="20"/>
      <c r="M73" s="42"/>
      <c r="N73" s="20"/>
      <c r="O73" s="23"/>
      <c r="R73" s="103"/>
      <c r="S73" s="103"/>
      <c r="AD73" s="1"/>
      <c r="AE73" s="1"/>
    </row>
    <row r="74" spans="1:31" ht="18" hidden="1" customHeight="1" outlineLevel="1" collapsed="1" x14ac:dyDescent="0.2">
      <c r="A74" s="34"/>
      <c r="B74" s="34"/>
      <c r="C74" s="218"/>
      <c r="D74" s="20"/>
      <c r="E74" s="218"/>
      <c r="F74" s="41"/>
      <c r="G74" s="95"/>
      <c r="H74" s="20"/>
      <c r="I74" s="21" t="e">
        <f>IF(AND(G74="",#REF!=""),0,IF(#REF!="",+G74,IF(G74="",+#REF!,+G74-#REF!+1)))</f>
        <v>#REF!</v>
      </c>
      <c r="J74" s="22"/>
      <c r="K74" s="22"/>
      <c r="L74" s="20"/>
      <c r="M74" s="181">
        <v>0</v>
      </c>
      <c r="N74" s="20"/>
      <c r="O74" s="128" t="e">
        <f>M74*I74</f>
        <v>#REF!</v>
      </c>
      <c r="R74" s="103"/>
      <c r="S74" s="103"/>
      <c r="AD74" s="1"/>
      <c r="AE74" s="1"/>
    </row>
    <row r="75" spans="1:31" ht="9.75" hidden="1" customHeight="1" outlineLevel="1" collapsed="1" x14ac:dyDescent="0.2">
      <c r="A75" s="34"/>
      <c r="B75" s="34"/>
      <c r="C75" s="20"/>
      <c r="D75" s="20"/>
      <c r="E75" s="20"/>
      <c r="F75" s="41"/>
      <c r="G75" s="20"/>
      <c r="H75" s="20"/>
      <c r="I75" s="22"/>
      <c r="J75" s="22"/>
      <c r="K75" s="22"/>
      <c r="L75" s="20"/>
      <c r="M75" s="42"/>
      <c r="N75" s="20"/>
      <c r="O75" s="23"/>
      <c r="R75" s="103"/>
      <c r="S75" s="103"/>
      <c r="AD75" s="1"/>
      <c r="AE75" s="1"/>
    </row>
    <row r="76" spans="1:31" ht="18" hidden="1" customHeight="1" outlineLevel="1" collapsed="1" x14ac:dyDescent="0.2">
      <c r="A76" s="34"/>
      <c r="B76" s="34"/>
      <c r="C76" s="218"/>
      <c r="D76" s="20"/>
      <c r="E76" s="218"/>
      <c r="F76" s="41"/>
      <c r="G76" s="95"/>
      <c r="H76" s="20"/>
      <c r="I76" s="21" t="e">
        <f>IF(AND(G76="",#REF!=""),0,IF(#REF!="",+G76,IF(G76="",+#REF!,+G76-#REF!+1)))</f>
        <v>#REF!</v>
      </c>
      <c r="J76" s="22"/>
      <c r="K76" s="22"/>
      <c r="L76" s="20"/>
      <c r="M76" s="181">
        <v>0</v>
      </c>
      <c r="N76" s="20"/>
      <c r="O76" s="128" t="e">
        <f>M76*I76</f>
        <v>#REF!</v>
      </c>
      <c r="R76" s="103"/>
      <c r="S76" s="103"/>
      <c r="AD76" s="1"/>
      <c r="AE76" s="1"/>
    </row>
    <row r="77" spans="1:31" ht="9.9499999999999993" hidden="1" customHeight="1" outlineLevel="1" collapsed="1" x14ac:dyDescent="0.2">
      <c r="A77" s="34"/>
      <c r="B77" s="34"/>
      <c r="C77" s="20"/>
      <c r="D77" s="20"/>
      <c r="E77" s="20"/>
      <c r="F77" s="41"/>
      <c r="G77" s="20"/>
      <c r="H77" s="20"/>
      <c r="I77" s="22"/>
      <c r="J77" s="22"/>
      <c r="K77" s="22"/>
      <c r="L77" s="20"/>
      <c r="M77" s="42"/>
      <c r="N77" s="20"/>
      <c r="O77" s="23"/>
      <c r="R77" s="103"/>
      <c r="S77" s="103"/>
      <c r="AD77" s="1"/>
      <c r="AE77" s="1"/>
    </row>
    <row r="78" spans="1:31" ht="18" hidden="1" customHeight="1" outlineLevel="1" collapsed="1" x14ac:dyDescent="0.2">
      <c r="A78" s="34"/>
      <c r="B78" s="34"/>
      <c r="C78" s="218"/>
      <c r="D78" s="20"/>
      <c r="E78" s="218"/>
      <c r="F78" s="41"/>
      <c r="G78" s="95"/>
      <c r="H78" s="20"/>
      <c r="I78" s="21" t="e">
        <f>IF(AND(G78="",#REF!=""),0,IF(#REF!="",+G78,IF(G78="",+#REF!,+G78-#REF!+1)))</f>
        <v>#REF!</v>
      </c>
      <c r="J78" s="22"/>
      <c r="K78" s="22"/>
      <c r="L78" s="20"/>
      <c r="M78" s="181">
        <v>0</v>
      </c>
      <c r="N78" s="20"/>
      <c r="O78" s="128" t="e">
        <f>M78*I78</f>
        <v>#REF!</v>
      </c>
      <c r="R78" s="103"/>
      <c r="S78" s="103"/>
      <c r="AD78" s="1"/>
      <c r="AE78" s="1"/>
    </row>
    <row r="79" spans="1:31" ht="9.9499999999999993" hidden="1" customHeight="1" outlineLevel="1" collapsed="1" x14ac:dyDescent="0.2">
      <c r="A79" s="34"/>
      <c r="B79" s="34"/>
      <c r="C79" s="20"/>
      <c r="D79" s="20"/>
      <c r="E79" s="20"/>
      <c r="F79" s="41"/>
      <c r="G79" s="20"/>
      <c r="H79" s="20"/>
      <c r="I79" s="22"/>
      <c r="J79" s="22"/>
      <c r="K79" s="22"/>
      <c r="L79" s="20"/>
      <c r="M79" s="42"/>
      <c r="N79" s="20"/>
      <c r="O79" s="23"/>
      <c r="R79" s="103"/>
      <c r="S79" s="103"/>
      <c r="AD79" s="1"/>
      <c r="AE79" s="1"/>
    </row>
    <row r="80" spans="1:31" ht="18" hidden="1" customHeight="1" outlineLevel="1" collapsed="1" x14ac:dyDescent="0.2">
      <c r="A80" s="34"/>
      <c r="B80" s="34"/>
      <c r="C80" s="218"/>
      <c r="D80" s="20"/>
      <c r="E80" s="218"/>
      <c r="F80" s="41"/>
      <c r="G80" s="95"/>
      <c r="H80" s="20"/>
      <c r="I80" s="21" t="e">
        <f>IF(AND(G80="",#REF!=""),0,IF(#REF!="",+G80,IF(G80="",+#REF!,+G80-#REF!+1)))</f>
        <v>#REF!</v>
      </c>
      <c r="J80" s="22"/>
      <c r="K80" s="22"/>
      <c r="L80" s="20"/>
      <c r="M80" s="181">
        <v>0</v>
      </c>
      <c r="N80" s="20"/>
      <c r="O80" s="128" t="e">
        <f>M80*I80</f>
        <v>#REF!</v>
      </c>
      <c r="R80" s="103"/>
      <c r="S80" s="103"/>
      <c r="AD80" s="1"/>
      <c r="AE80" s="1"/>
    </row>
    <row r="81" spans="1:31" ht="9.9499999999999993" customHeight="1" outlineLevel="1" collapsed="1" x14ac:dyDescent="0.2">
      <c r="A81" s="34"/>
      <c r="B81" s="34"/>
      <c r="C81" s="20"/>
      <c r="D81" s="20"/>
      <c r="E81" s="20"/>
      <c r="F81" s="41"/>
      <c r="G81" s="22"/>
      <c r="H81" s="20"/>
      <c r="I81" s="42"/>
      <c r="J81" s="42"/>
      <c r="K81" s="42"/>
      <c r="L81" s="20"/>
      <c r="M81" s="23"/>
      <c r="N81" s="118"/>
      <c r="O81" s="118"/>
      <c r="R81" s="103"/>
      <c r="S81" s="103"/>
      <c r="AD81" s="1"/>
      <c r="AE81" s="1"/>
    </row>
    <row r="82" spans="1:31" ht="18" hidden="1" customHeight="1" outlineLevel="1" collapsed="1" x14ac:dyDescent="0.2">
      <c r="A82" s="20"/>
      <c r="B82" s="20"/>
      <c r="C82" s="20"/>
      <c r="D82" s="41"/>
      <c r="E82" s="29"/>
      <c r="F82" s="20"/>
      <c r="G82" s="240" t="s">
        <v>34</v>
      </c>
      <c r="H82" s="241"/>
      <c r="I82" s="241"/>
      <c r="J82" s="20"/>
      <c r="K82" s="21" t="e">
        <f>SUM(I22:I80)</f>
        <v>#REF!</v>
      </c>
      <c r="L82" s="20"/>
      <c r="M82" s="42"/>
      <c r="N82" s="20"/>
      <c r="O82" s="23"/>
      <c r="R82" s="103"/>
      <c r="S82" s="103"/>
      <c r="AD82" s="1"/>
      <c r="AE82" s="1"/>
    </row>
    <row r="83" spans="1:31" ht="18" hidden="1" customHeight="1" outlineLevel="1" collapsed="1" thickBot="1" x14ac:dyDescent="0.25">
      <c r="A83" s="43"/>
      <c r="B83" s="43"/>
      <c r="C83" s="43"/>
      <c r="D83" s="219"/>
      <c r="E83" s="43"/>
      <c r="F83" s="43"/>
      <c r="G83" s="43"/>
      <c r="H83" s="43"/>
      <c r="I83" s="43"/>
      <c r="J83" s="43"/>
      <c r="K83" s="24"/>
      <c r="L83" s="43"/>
      <c r="M83" s="44"/>
      <c r="N83" s="20"/>
      <c r="O83" s="23"/>
      <c r="P83" s="216"/>
      <c r="Q83" s="229"/>
      <c r="R83" s="103"/>
      <c r="S83" s="103"/>
      <c r="AD83" s="1"/>
      <c r="AE83" s="1"/>
    </row>
    <row r="84" spans="1:31" ht="15.75" hidden="1" customHeight="1" outlineLevel="1" collapsed="1" x14ac:dyDescent="0.2">
      <c r="A84" s="20"/>
      <c r="B84" s="20"/>
      <c r="C84" s="20"/>
      <c r="D84" s="41"/>
      <c r="E84" s="20"/>
      <c r="F84" s="20"/>
      <c r="G84" s="22"/>
      <c r="H84" s="20"/>
      <c r="I84" s="42"/>
      <c r="J84" s="20"/>
      <c r="K84" s="23"/>
      <c r="L84" s="118"/>
      <c r="M84" s="118"/>
      <c r="N84" s="103"/>
      <c r="O84" s="103"/>
      <c r="R84" s="103"/>
      <c r="S84" s="103"/>
      <c r="AD84" s="1"/>
      <c r="AE84" s="1"/>
    </row>
    <row r="85" spans="1:31" ht="9.75" hidden="1" customHeight="1" outlineLevel="1" collapsed="1" x14ac:dyDescent="0.25">
      <c r="A85" s="20"/>
      <c r="B85" s="20"/>
      <c r="C85" s="20"/>
      <c r="D85" s="41"/>
      <c r="E85" s="20"/>
      <c r="F85" s="220"/>
      <c r="G85" s="22"/>
      <c r="H85" s="20"/>
      <c r="I85" s="34"/>
      <c r="J85" s="20"/>
      <c r="K85" s="23"/>
      <c r="L85" s="118"/>
      <c r="M85" s="118"/>
      <c r="N85" s="103"/>
      <c r="O85" s="103"/>
      <c r="R85" s="103"/>
      <c r="S85" s="103"/>
      <c r="AD85" s="1"/>
      <c r="AE85" s="1"/>
    </row>
    <row r="86" spans="1:31" ht="18" customHeight="1" x14ac:dyDescent="0.25">
      <c r="A86" s="34"/>
      <c r="B86" s="36"/>
      <c r="C86" s="221"/>
      <c r="D86" s="41"/>
      <c r="E86" s="20"/>
      <c r="F86" s="220"/>
      <c r="G86" s="22"/>
      <c r="H86" s="20"/>
      <c r="I86" s="34"/>
      <c r="K86" s="45" t="s">
        <v>18</v>
      </c>
      <c r="L86" s="118"/>
      <c r="M86" s="129">
        <f>SUM(K22:K24)</f>
        <v>0</v>
      </c>
      <c r="N86" s="103"/>
      <c r="O86" s="103"/>
      <c r="R86" s="103"/>
      <c r="S86" s="103"/>
      <c r="AD86" s="1"/>
      <c r="AE86" s="1"/>
    </row>
    <row r="87" spans="1:31" ht="9.75" customHeight="1" thickBot="1" x14ac:dyDescent="0.25">
      <c r="A87" s="40"/>
      <c r="B87" s="40"/>
      <c r="C87" s="40"/>
      <c r="D87" s="40"/>
      <c r="E87" s="40"/>
      <c r="F87" s="40"/>
      <c r="G87" s="8"/>
      <c r="H87" s="40"/>
      <c r="I87" s="46"/>
      <c r="J87" s="40"/>
      <c r="K87" s="9"/>
      <c r="L87" s="9"/>
      <c r="M87" s="9"/>
      <c r="N87" s="103"/>
      <c r="O87" s="103"/>
      <c r="R87" s="103"/>
      <c r="S87" s="103"/>
      <c r="AD87" s="1"/>
      <c r="AE87" s="1"/>
    </row>
    <row r="88" spans="1:31" ht="18" customHeight="1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R88" s="103"/>
      <c r="S88" s="103"/>
      <c r="AD88" s="1"/>
      <c r="AE88" s="1"/>
    </row>
    <row r="89" spans="1:31" ht="9.75" customHeight="1" x14ac:dyDescent="0.25">
      <c r="A89" s="34"/>
      <c r="B89" s="34"/>
      <c r="C89" s="34"/>
      <c r="D89" s="34"/>
      <c r="E89" s="34"/>
      <c r="F89" s="34"/>
      <c r="G89" s="34"/>
      <c r="H89" s="34"/>
      <c r="I89" s="49"/>
      <c r="J89" s="49"/>
      <c r="K89" s="49"/>
      <c r="L89" s="50"/>
      <c r="M89" s="50"/>
      <c r="N89" s="50"/>
      <c r="O89" s="50"/>
      <c r="R89" s="103"/>
      <c r="S89" s="103"/>
      <c r="AD89" s="1"/>
      <c r="AE89" s="1"/>
    </row>
    <row r="90" spans="1:31" ht="15" hidden="1" customHeight="1" x14ac:dyDescent="0.2">
      <c r="A90" s="20"/>
      <c r="B90" s="20"/>
      <c r="C90" s="20"/>
      <c r="D90" s="20"/>
      <c r="E90" s="20"/>
      <c r="F90" s="20"/>
      <c r="G90" s="20"/>
      <c r="H90" s="20"/>
      <c r="I90" s="42"/>
      <c r="J90" s="42"/>
      <c r="K90" s="42"/>
      <c r="L90" s="42"/>
      <c r="M90"/>
      <c r="N90" s="20"/>
      <c r="O90" s="20"/>
      <c r="P90" s="138"/>
      <c r="Q90" s="144"/>
      <c r="R90" s="103"/>
      <c r="S90" s="103"/>
      <c r="AD90" s="1"/>
      <c r="AE90" s="1"/>
    </row>
    <row r="91" spans="1:31" s="86" customFormat="1" ht="18.75" hidden="1" customHeight="1" x14ac:dyDescent="0.2">
      <c r="A91" s="261" t="s">
        <v>123</v>
      </c>
      <c r="B91" s="262"/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3"/>
      <c r="P91" s="103"/>
      <c r="Q91" s="118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</row>
    <row r="92" spans="1:31" s="86" customFormat="1" ht="6" hidden="1" customHeight="1" x14ac:dyDescent="0.2">
      <c r="P92" s="103"/>
      <c r="Q92" s="118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</row>
    <row r="93" spans="1:31" s="86" customFormat="1" ht="12" hidden="1" customHeight="1" x14ac:dyDescent="0.2">
      <c r="P93" s="103"/>
      <c r="Q93" s="118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</row>
    <row r="94" spans="1:31" s="86" customFormat="1" ht="18" hidden="1" customHeight="1" x14ac:dyDescent="0.2">
      <c r="E94" s="172" t="s">
        <v>8</v>
      </c>
      <c r="F94" s="172"/>
      <c r="G94" s="172" t="s">
        <v>8</v>
      </c>
      <c r="P94" s="103"/>
      <c r="Q94" s="118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</row>
    <row r="95" spans="1:31" s="20" customFormat="1" ht="18" hidden="1" customHeight="1" x14ac:dyDescent="0.25">
      <c r="A95" s="172" t="s">
        <v>124</v>
      </c>
      <c r="B95" s="172"/>
      <c r="C95" s="172" t="s">
        <v>125</v>
      </c>
      <c r="D95" s="172"/>
      <c r="E95" s="172" t="s">
        <v>126</v>
      </c>
      <c r="F95" s="172"/>
      <c r="G95" s="172" t="s">
        <v>127</v>
      </c>
      <c r="H95" s="172"/>
      <c r="I95" s="172"/>
      <c r="J95" s="172"/>
      <c r="K95" s="172"/>
      <c r="P95" s="138"/>
      <c r="Q95" s="144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</row>
    <row r="96" spans="1:31" s="20" customFormat="1" ht="18" hidden="1" customHeight="1" x14ac:dyDescent="0.2">
      <c r="I96" s="172"/>
      <c r="J96" s="172"/>
      <c r="K96" s="172"/>
      <c r="P96" s="138"/>
      <c r="Q96" s="144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</row>
    <row r="97" spans="1:31" s="20" customFormat="1" ht="18" hidden="1" customHeight="1" outlineLevel="1" x14ac:dyDescent="0.2">
      <c r="A97" s="173"/>
      <c r="B97" s="3"/>
      <c r="C97" s="174"/>
      <c r="D97" s="3"/>
      <c r="E97" s="175" t="s">
        <v>66</v>
      </c>
      <c r="F97" s="3"/>
      <c r="G97" s="175" t="s">
        <v>66</v>
      </c>
      <c r="H97" s="3"/>
      <c r="I97" s="172"/>
      <c r="J97" s="172"/>
      <c r="K97" s="172"/>
      <c r="P97" s="138"/>
      <c r="Q97" s="144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</row>
    <row r="98" spans="1:31" s="20" customFormat="1" ht="18" hidden="1" customHeight="1" outlineLevel="1" collapsed="1" x14ac:dyDescent="0.2">
      <c r="A98" s="173"/>
      <c r="B98" s="3"/>
      <c r="C98" s="174"/>
      <c r="D98" s="3"/>
      <c r="E98" s="175" t="s">
        <v>66</v>
      </c>
      <c r="F98" s="3"/>
      <c r="G98" s="175" t="s">
        <v>66</v>
      </c>
      <c r="H98" s="3"/>
      <c r="I98" s="172"/>
      <c r="J98" s="172"/>
      <c r="K98" s="172"/>
      <c r="P98" s="138"/>
      <c r="Q98" s="144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</row>
    <row r="99" spans="1:31" s="20" customFormat="1" ht="18" hidden="1" customHeight="1" outlineLevel="1" collapsed="1" x14ac:dyDescent="0.2">
      <c r="A99" s="173"/>
      <c r="B99" s="3"/>
      <c r="C99" s="174"/>
      <c r="D99" s="3"/>
      <c r="E99" s="175" t="s">
        <v>66</v>
      </c>
      <c r="F99" s="3"/>
      <c r="G99" s="175" t="s">
        <v>66</v>
      </c>
      <c r="H99" s="3"/>
      <c r="I99" s="172"/>
      <c r="J99" s="172"/>
      <c r="K99" s="172"/>
      <c r="P99" s="138"/>
      <c r="Q99" s="144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</row>
    <row r="100" spans="1:31" s="20" customFormat="1" ht="18" hidden="1" customHeight="1" outlineLevel="1" collapsed="1" x14ac:dyDescent="0.2">
      <c r="A100" s="173"/>
      <c r="B100" s="3"/>
      <c r="C100" s="174"/>
      <c r="D100" s="3"/>
      <c r="E100" s="175" t="s">
        <v>66</v>
      </c>
      <c r="F100" s="3"/>
      <c r="G100" s="175" t="s">
        <v>66</v>
      </c>
      <c r="H100" s="3"/>
      <c r="I100" s="172"/>
      <c r="J100" s="172"/>
      <c r="K100" s="172"/>
      <c r="P100" s="138"/>
      <c r="Q100" s="144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</row>
    <row r="101" spans="1:31" s="20" customFormat="1" ht="18" hidden="1" customHeight="1" outlineLevel="1" collapsed="1" x14ac:dyDescent="0.2">
      <c r="A101" s="173"/>
      <c r="B101" s="3"/>
      <c r="C101" s="174"/>
      <c r="D101" s="3"/>
      <c r="E101" s="175" t="s">
        <v>66</v>
      </c>
      <c r="F101" s="3"/>
      <c r="G101" s="175" t="s">
        <v>66</v>
      </c>
      <c r="H101" s="3"/>
      <c r="I101" s="172"/>
      <c r="J101" s="172"/>
      <c r="K101" s="172"/>
      <c r="P101" s="138"/>
      <c r="Q101" s="144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</row>
    <row r="102" spans="1:31" s="20" customFormat="1" ht="18" hidden="1" customHeight="1" outlineLevel="1" collapsed="1" x14ac:dyDescent="0.2">
      <c r="A102" s="173"/>
      <c r="B102" s="3"/>
      <c r="C102" s="174"/>
      <c r="D102" s="3"/>
      <c r="E102" s="175" t="s">
        <v>66</v>
      </c>
      <c r="F102" s="3"/>
      <c r="G102" s="175" t="s">
        <v>66</v>
      </c>
      <c r="H102" s="3"/>
      <c r="I102" s="172"/>
      <c r="J102" s="172"/>
      <c r="K102" s="172"/>
      <c r="P102" s="138"/>
      <c r="Q102" s="144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</row>
    <row r="103" spans="1:31" s="20" customFormat="1" ht="18" hidden="1" customHeight="1" outlineLevel="1" collapsed="1" x14ac:dyDescent="0.2">
      <c r="A103" s="173"/>
      <c r="B103" s="3"/>
      <c r="C103" s="174"/>
      <c r="D103" s="3"/>
      <c r="E103" s="175" t="s">
        <v>66</v>
      </c>
      <c r="F103" s="3"/>
      <c r="G103" s="175" t="s">
        <v>66</v>
      </c>
      <c r="H103" s="3"/>
      <c r="I103" s="172"/>
      <c r="J103" s="172"/>
      <c r="K103" s="172"/>
      <c r="P103" s="138"/>
      <c r="Q103" s="144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</row>
    <row r="104" spans="1:31" s="20" customFormat="1" ht="18" hidden="1" customHeight="1" outlineLevel="1" collapsed="1" x14ac:dyDescent="0.2">
      <c r="A104" s="173"/>
      <c r="B104" s="3"/>
      <c r="C104" s="174"/>
      <c r="D104" s="3"/>
      <c r="E104" s="175" t="s">
        <v>66</v>
      </c>
      <c r="F104" s="3"/>
      <c r="G104" s="175" t="s">
        <v>66</v>
      </c>
      <c r="H104" s="3"/>
      <c r="I104" s="172"/>
      <c r="J104" s="172"/>
      <c r="K104" s="172"/>
      <c r="P104" s="138"/>
      <c r="Q104" s="144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</row>
    <row r="105" spans="1:31" s="20" customFormat="1" ht="18" hidden="1" customHeight="1" outlineLevel="1" collapsed="1" x14ac:dyDescent="0.2">
      <c r="A105" s="173"/>
      <c r="B105" s="176"/>
      <c r="C105" s="174"/>
      <c r="D105" s="3"/>
      <c r="E105" s="175" t="s">
        <v>66</v>
      </c>
      <c r="F105" s="3"/>
      <c r="G105" s="175" t="s">
        <v>66</v>
      </c>
      <c r="H105" s="3"/>
      <c r="I105" s="172"/>
      <c r="J105" s="172"/>
      <c r="K105" s="172"/>
      <c r="P105" s="138"/>
      <c r="Q105" s="144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</row>
    <row r="106" spans="1:31" s="20" customFormat="1" ht="18" hidden="1" customHeight="1" outlineLevel="1" collapsed="1" x14ac:dyDescent="0.2">
      <c r="A106" s="173"/>
      <c r="B106" s="3"/>
      <c r="C106" s="174"/>
      <c r="D106" s="3"/>
      <c r="E106" s="175" t="s">
        <v>66</v>
      </c>
      <c r="F106" s="3"/>
      <c r="G106" s="175" t="s">
        <v>66</v>
      </c>
      <c r="H106" s="3"/>
      <c r="I106" s="172"/>
      <c r="J106" s="172"/>
      <c r="K106" s="172"/>
      <c r="P106" s="138"/>
      <c r="Q106" s="144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</row>
    <row r="107" spans="1:31" s="20" customFormat="1" ht="18" hidden="1" customHeight="1" outlineLevel="1" collapsed="1" x14ac:dyDescent="0.2">
      <c r="A107" s="177"/>
      <c r="C107" s="174"/>
      <c r="E107" s="175" t="s">
        <v>66</v>
      </c>
      <c r="G107" s="175" t="s">
        <v>66</v>
      </c>
      <c r="I107" s="172"/>
      <c r="J107" s="172"/>
      <c r="K107" s="172"/>
      <c r="P107" s="138"/>
      <c r="Q107" s="144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</row>
    <row r="108" spans="1:31" s="20" customFormat="1" ht="18" hidden="1" customHeight="1" outlineLevel="1" collapsed="1" x14ac:dyDescent="0.2">
      <c r="A108" s="177"/>
      <c r="C108" s="178"/>
      <c r="E108" s="175" t="s">
        <v>66</v>
      </c>
      <c r="G108" s="175" t="s">
        <v>66</v>
      </c>
      <c r="I108" s="172"/>
      <c r="J108" s="172"/>
      <c r="K108" s="172"/>
      <c r="P108" s="138"/>
      <c r="Q108" s="144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</row>
    <row r="109" spans="1:31" s="20" customFormat="1" ht="18" hidden="1" customHeight="1" collapsed="1" x14ac:dyDescent="0.2">
      <c r="B109" s="67"/>
      <c r="C109" s="67" t="s">
        <v>128</v>
      </c>
      <c r="E109" s="179">
        <f>SUM(E97:E108)</f>
        <v>0</v>
      </c>
      <c r="G109" s="179">
        <f>SUM(G97:G108)</f>
        <v>0</v>
      </c>
      <c r="I109" s="172"/>
      <c r="J109" s="172"/>
      <c r="K109" s="172"/>
      <c r="P109" s="138"/>
      <c r="Q109" s="144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</row>
    <row r="110" spans="1:31" ht="15" hidden="1" customHeight="1" x14ac:dyDescent="0.2">
      <c r="R110" s="103"/>
      <c r="S110" s="103"/>
      <c r="AD110" s="1"/>
      <c r="AE110" s="1"/>
    </row>
    <row r="111" spans="1:31" ht="15" hidden="1" customHeight="1" x14ac:dyDescent="0.2">
      <c r="A111" s="86"/>
      <c r="B111" s="86"/>
      <c r="C111" s="20" t="s">
        <v>65</v>
      </c>
      <c r="D111" s="86"/>
      <c r="E111" s="41"/>
      <c r="F111" s="41"/>
      <c r="G111" s="179">
        <f>+G109+E109</f>
        <v>0</v>
      </c>
      <c r="R111" s="103"/>
      <c r="S111" s="103"/>
      <c r="AD111" s="1"/>
      <c r="AE111" s="1"/>
    </row>
    <row r="112" spans="1:31" ht="15" hidden="1" customHeight="1" x14ac:dyDescent="0.2">
      <c r="A112" s="86"/>
      <c r="R112" s="103"/>
      <c r="S112" s="103"/>
      <c r="AD112" s="1"/>
      <c r="AE112" s="1"/>
    </row>
    <row r="113" spans="1:31" ht="15" hidden="1" customHeight="1" x14ac:dyDescent="0.2">
      <c r="R113" s="103"/>
      <c r="S113" s="103"/>
      <c r="AD113" s="1"/>
      <c r="AE113" s="1"/>
    </row>
    <row r="114" spans="1:31" customFormat="1" ht="18" x14ac:dyDescent="0.25">
      <c r="A114" s="265" t="s">
        <v>81</v>
      </c>
      <c r="B114" s="266"/>
      <c r="C114" s="266"/>
      <c r="D114" s="266"/>
      <c r="E114" s="267"/>
      <c r="G114" s="139">
        <f>SUM(E115:E127)</f>
        <v>0</v>
      </c>
      <c r="H114" s="140"/>
      <c r="I114" s="268" t="s">
        <v>82</v>
      </c>
      <c r="J114" s="269"/>
      <c r="K114" s="269"/>
      <c r="L114" s="269"/>
      <c r="M114" s="270"/>
      <c r="N114" s="140"/>
      <c r="O114" s="191">
        <f>SUM(M115:M134)</f>
        <v>0</v>
      </c>
      <c r="P114" s="138"/>
      <c r="Q114" s="144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</row>
    <row r="115" spans="1:31" customFormat="1" ht="15" x14ac:dyDescent="0.2">
      <c r="A115" s="264" t="s">
        <v>83</v>
      </c>
      <c r="B115" s="264"/>
      <c r="C115" s="264"/>
      <c r="E115" s="142">
        <v>0</v>
      </c>
      <c r="I115" s="143" t="s">
        <v>84</v>
      </c>
      <c r="J115" s="109"/>
      <c r="K115" s="109"/>
      <c r="L115" s="109"/>
      <c r="M115" s="163">
        <v>0</v>
      </c>
      <c r="P115" s="138"/>
      <c r="Q115" s="144"/>
      <c r="R115" s="144"/>
      <c r="S115" s="144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</row>
    <row r="116" spans="1:31" customFormat="1" ht="15" x14ac:dyDescent="0.2">
      <c r="A116" s="259" t="s">
        <v>85</v>
      </c>
      <c r="B116" s="259"/>
      <c r="C116" s="259"/>
      <c r="E116" s="142">
        <v>0</v>
      </c>
      <c r="I116" s="143" t="s">
        <v>86</v>
      </c>
      <c r="J116" s="109"/>
      <c r="K116" s="109"/>
      <c r="L116" s="109"/>
      <c r="M116" s="163">
        <v>0</v>
      </c>
      <c r="P116" s="138"/>
      <c r="Q116" s="144"/>
      <c r="R116" s="144"/>
      <c r="S116" s="144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</row>
    <row r="117" spans="1:31" customFormat="1" ht="15" x14ac:dyDescent="0.2">
      <c r="A117" s="259" t="s">
        <v>87</v>
      </c>
      <c r="B117" s="259"/>
      <c r="C117" s="259"/>
      <c r="E117" s="142">
        <v>0</v>
      </c>
      <c r="I117" s="143" t="s">
        <v>88</v>
      </c>
      <c r="M117" s="163">
        <v>0</v>
      </c>
      <c r="P117" s="138"/>
      <c r="Q117" s="144"/>
      <c r="R117" s="144"/>
      <c r="S117" s="144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</row>
    <row r="118" spans="1:31" customFormat="1" ht="15" x14ac:dyDescent="0.2">
      <c r="A118" s="259" t="s">
        <v>89</v>
      </c>
      <c r="B118" s="259"/>
      <c r="C118" s="259"/>
      <c r="E118" s="142"/>
      <c r="I118" s="143" t="s">
        <v>90</v>
      </c>
      <c r="M118" s="163">
        <v>0</v>
      </c>
      <c r="P118" s="138"/>
      <c r="Q118" s="144"/>
      <c r="R118" s="144"/>
      <c r="S118" s="144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</row>
    <row r="119" spans="1:31" customFormat="1" ht="15" x14ac:dyDescent="0.2">
      <c r="A119" s="259" t="s">
        <v>91</v>
      </c>
      <c r="B119" s="259"/>
      <c r="C119" s="259"/>
      <c r="E119" s="142">
        <v>0</v>
      </c>
      <c r="I119" s="143" t="s">
        <v>92</v>
      </c>
      <c r="M119" s="163">
        <v>0</v>
      </c>
      <c r="P119" s="138"/>
      <c r="Q119" s="144"/>
      <c r="R119" s="144"/>
      <c r="S119" s="144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</row>
    <row r="120" spans="1:31" customFormat="1" ht="15" x14ac:dyDescent="0.2">
      <c r="A120" s="260" t="s">
        <v>93</v>
      </c>
      <c r="B120" s="260"/>
      <c r="C120" s="260"/>
      <c r="E120" s="213" t="s">
        <v>141</v>
      </c>
      <c r="I120" s="143" t="s">
        <v>94</v>
      </c>
      <c r="M120" s="163">
        <v>0</v>
      </c>
      <c r="P120" s="138"/>
      <c r="Q120" s="144"/>
      <c r="R120" s="144"/>
      <c r="S120" s="144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</row>
    <row r="121" spans="1:31" customFormat="1" ht="15" x14ac:dyDescent="0.2">
      <c r="A121" s="260" t="s">
        <v>95</v>
      </c>
      <c r="B121" s="260"/>
      <c r="C121" s="260"/>
      <c r="E121" s="213" t="s">
        <v>141</v>
      </c>
      <c r="I121" s="143" t="s">
        <v>96</v>
      </c>
      <c r="M121" s="163">
        <v>0</v>
      </c>
      <c r="P121" s="138"/>
      <c r="Q121" s="144"/>
      <c r="R121" s="144"/>
      <c r="S121" s="144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</row>
    <row r="122" spans="1:31" customFormat="1" ht="15" x14ac:dyDescent="0.2">
      <c r="A122" s="276"/>
      <c r="B122" s="276"/>
      <c r="C122" s="276"/>
      <c r="E122" s="142"/>
      <c r="I122" s="141" t="s">
        <v>97</v>
      </c>
      <c r="M122" s="163">
        <v>0</v>
      </c>
      <c r="P122" s="138"/>
      <c r="Q122" s="144"/>
      <c r="R122" s="144"/>
      <c r="S122" s="144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</row>
    <row r="123" spans="1:31" customFormat="1" ht="15" x14ac:dyDescent="0.2">
      <c r="A123" s="277"/>
      <c r="B123" s="277"/>
      <c r="C123" s="277"/>
      <c r="E123" s="142"/>
      <c r="I123" s="141" t="s">
        <v>98</v>
      </c>
      <c r="M123" s="163">
        <v>0</v>
      </c>
      <c r="P123" s="138"/>
      <c r="Q123" s="144"/>
      <c r="R123" s="144"/>
      <c r="S123" s="144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</row>
    <row r="124" spans="1:31" customFormat="1" ht="15" x14ac:dyDescent="0.2">
      <c r="A124" s="277"/>
      <c r="B124" s="277"/>
      <c r="C124" s="277"/>
      <c r="E124" s="142"/>
      <c r="I124" s="278" t="s">
        <v>132</v>
      </c>
      <c r="J124" s="278"/>
      <c r="K124" s="278"/>
      <c r="L124" s="164"/>
      <c r="M124" s="163">
        <v>0</v>
      </c>
      <c r="P124" s="138"/>
      <c r="Q124" s="144"/>
      <c r="R124" s="144"/>
      <c r="S124" s="144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</row>
    <row r="125" spans="1:31" customFormat="1" ht="15" x14ac:dyDescent="0.2">
      <c r="A125" s="277"/>
      <c r="B125" s="277"/>
      <c r="C125" s="277"/>
      <c r="E125" s="142"/>
      <c r="I125" s="278" t="s">
        <v>133</v>
      </c>
      <c r="J125" s="278"/>
      <c r="K125" s="278"/>
      <c r="L125" s="164"/>
      <c r="M125" s="163">
        <v>0</v>
      </c>
      <c r="P125" s="138"/>
      <c r="Q125" s="144"/>
      <c r="R125" s="144"/>
      <c r="S125" s="144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</row>
    <row r="126" spans="1:31" customFormat="1" ht="15" x14ac:dyDescent="0.2">
      <c r="A126" s="277"/>
      <c r="B126" s="277"/>
      <c r="C126" s="277"/>
      <c r="E126" s="142"/>
      <c r="I126" s="278" t="s">
        <v>134</v>
      </c>
      <c r="J126" s="278"/>
      <c r="K126" s="278"/>
      <c r="L126" s="164"/>
      <c r="M126" s="163">
        <v>0</v>
      </c>
      <c r="P126" s="138"/>
      <c r="Q126" s="144"/>
      <c r="R126" s="144"/>
      <c r="S126" s="144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</row>
    <row r="127" spans="1:31" customFormat="1" ht="15" x14ac:dyDescent="0.2">
      <c r="A127" s="277"/>
      <c r="B127" s="277"/>
      <c r="C127" s="277"/>
      <c r="E127" s="142"/>
      <c r="I127" s="278" t="s">
        <v>135</v>
      </c>
      <c r="J127" s="278"/>
      <c r="K127" s="278"/>
      <c r="L127" s="164"/>
      <c r="M127" s="163">
        <v>0</v>
      </c>
      <c r="P127" s="138"/>
      <c r="Q127" s="144"/>
      <c r="R127" s="144"/>
      <c r="S127" s="144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</row>
    <row r="128" spans="1:31" customFormat="1" ht="15" x14ac:dyDescent="0.2">
      <c r="I128" s="278" t="s">
        <v>136</v>
      </c>
      <c r="J128" s="278"/>
      <c r="K128" s="278"/>
      <c r="L128" s="164"/>
      <c r="M128" s="163">
        <v>0</v>
      </c>
      <c r="P128" s="138"/>
      <c r="Q128" s="144"/>
      <c r="R128" s="144"/>
      <c r="S128" s="144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</row>
    <row r="129" spans="1:31" customFormat="1" ht="15" x14ac:dyDescent="0.2">
      <c r="I129" s="278"/>
      <c r="J129" s="278"/>
      <c r="K129" s="278"/>
      <c r="L129" s="164"/>
      <c r="M129" s="163"/>
      <c r="P129" s="138"/>
      <c r="Q129" s="144"/>
      <c r="R129" s="144"/>
      <c r="S129" s="144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</row>
    <row r="130" spans="1:31" customFormat="1" ht="18" x14ac:dyDescent="0.25">
      <c r="A130" s="265" t="s">
        <v>99</v>
      </c>
      <c r="B130" s="280"/>
      <c r="C130" s="280"/>
      <c r="D130" s="280"/>
      <c r="E130" s="281"/>
      <c r="G130" s="188">
        <f>SUM(E131:E138)</f>
        <v>0</v>
      </c>
      <c r="I130" s="278"/>
      <c r="J130" s="278"/>
      <c r="K130" s="278"/>
      <c r="L130" s="164"/>
      <c r="M130" s="163"/>
      <c r="P130" s="138"/>
      <c r="Q130" s="144"/>
      <c r="R130" s="144"/>
      <c r="S130" s="144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</row>
    <row r="131" spans="1:31" customFormat="1" ht="15" x14ac:dyDescent="0.2">
      <c r="A131" s="186" t="s">
        <v>112</v>
      </c>
      <c r="B131" s="165"/>
      <c r="C131" s="185" t="s">
        <v>147</v>
      </c>
      <c r="E131" s="187">
        <f>ROUND(B131*0.725,2)</f>
        <v>0</v>
      </c>
      <c r="H131" s="279" t="s">
        <v>115</v>
      </c>
      <c r="I131" s="279"/>
      <c r="J131" s="279"/>
      <c r="K131" s="143" t="s">
        <v>114</v>
      </c>
      <c r="M131" s="183">
        <v>0</v>
      </c>
      <c r="O131" s="144"/>
      <c r="P131" s="138"/>
      <c r="Q131" s="144"/>
      <c r="R131" s="144"/>
      <c r="S131" s="144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</row>
    <row r="132" spans="1:31" customFormat="1" ht="15" x14ac:dyDescent="0.2">
      <c r="A132" s="282" t="s">
        <v>113</v>
      </c>
      <c r="B132" s="282"/>
      <c r="C132" s="282"/>
      <c r="E132" s="142">
        <v>0</v>
      </c>
      <c r="J132" s="167"/>
      <c r="K132" s="168" t="s">
        <v>116</v>
      </c>
      <c r="M132" s="166">
        <f>SUM(J132*7.5)</f>
        <v>0</v>
      </c>
      <c r="O132" s="144"/>
      <c r="P132" s="138"/>
      <c r="Q132" s="144"/>
      <c r="R132" s="144"/>
      <c r="S132" s="144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</row>
    <row r="133" spans="1:31" customFormat="1" ht="15" hidden="1" x14ac:dyDescent="0.2">
      <c r="A133" s="276"/>
      <c r="B133" s="276"/>
      <c r="C133" s="276"/>
      <c r="E133" s="142"/>
      <c r="H133" s="279" t="s">
        <v>115</v>
      </c>
      <c r="I133" s="279"/>
      <c r="J133" s="279"/>
      <c r="K133" s="143" t="s">
        <v>114</v>
      </c>
      <c r="M133" s="184">
        <v>0</v>
      </c>
      <c r="O133" s="144"/>
      <c r="P133" s="138"/>
      <c r="Q133" s="144"/>
      <c r="R133" s="144"/>
      <c r="S133" s="144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</row>
    <row r="134" spans="1:31" customFormat="1" ht="15" x14ac:dyDescent="0.2">
      <c r="A134" s="277"/>
      <c r="B134" s="277"/>
      <c r="C134" s="277"/>
      <c r="E134" s="142"/>
      <c r="I134" s="143"/>
      <c r="J134" s="134"/>
      <c r="K134" s="143"/>
      <c r="M134" s="171"/>
      <c r="O134" s="144"/>
      <c r="P134" s="138"/>
      <c r="Q134" s="144"/>
      <c r="R134" s="144"/>
      <c r="S134" s="144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</row>
    <row r="135" spans="1:31" customFormat="1" ht="15" x14ac:dyDescent="0.2">
      <c r="A135" s="277"/>
      <c r="B135" s="277"/>
      <c r="C135" s="277"/>
      <c r="E135" s="142"/>
      <c r="K135" s="275" t="str">
        <f>CONCATENATE("Total Manager Fee is $",SUM(M131:M134))</f>
        <v>Total Manager Fee is $0</v>
      </c>
      <c r="L135" s="275"/>
      <c r="M135" s="275"/>
      <c r="P135" s="138"/>
      <c r="Q135" s="144"/>
      <c r="R135" s="144"/>
      <c r="S135" s="144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</row>
    <row r="136" spans="1:31" customFormat="1" ht="15" x14ac:dyDescent="0.2">
      <c r="A136" s="277"/>
      <c r="B136" s="277"/>
      <c r="C136" s="277"/>
      <c r="E136" s="142"/>
      <c r="K136" s="107"/>
      <c r="P136" s="138"/>
      <c r="Q136" s="144"/>
      <c r="R136" s="144"/>
      <c r="S136" s="144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</row>
    <row r="137" spans="1:31" customFormat="1" ht="15" x14ac:dyDescent="0.2">
      <c r="A137" s="277"/>
      <c r="B137" s="277"/>
      <c r="C137" s="277"/>
      <c r="E137" s="142"/>
      <c r="I137" s="275" t="s">
        <v>130</v>
      </c>
      <c r="J137" s="275"/>
      <c r="K137" s="275"/>
      <c r="L137" s="275"/>
      <c r="M137" s="275"/>
      <c r="P137" s="138"/>
      <c r="Q137" s="144"/>
      <c r="R137" s="144"/>
      <c r="S137" s="144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</row>
    <row r="138" spans="1:31" customFormat="1" ht="15" x14ac:dyDescent="0.2">
      <c r="A138" s="277"/>
      <c r="B138" s="277"/>
      <c r="C138" s="277"/>
      <c r="E138" s="142"/>
      <c r="I138" s="275" t="s">
        <v>131</v>
      </c>
      <c r="J138" s="275"/>
      <c r="K138" s="275"/>
      <c r="L138" s="275"/>
      <c r="M138" s="275"/>
      <c r="P138" s="138"/>
      <c r="Q138" s="144"/>
      <c r="R138" s="144"/>
      <c r="S138" s="144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</row>
    <row r="139" spans="1:31" s="189" customFormat="1" ht="15" customHeight="1" x14ac:dyDescent="0.2">
      <c r="P139" s="190"/>
      <c r="Q139" s="230"/>
      <c r="R139" s="230"/>
      <c r="S139" s="23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</row>
    <row r="140" spans="1:31" s="189" customFormat="1" ht="15" customHeight="1" x14ac:dyDescent="0.2">
      <c r="P140" s="190"/>
      <c r="Q140" s="230"/>
      <c r="R140" s="230"/>
      <c r="S140" s="23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</row>
    <row r="141" spans="1:31" s="189" customFormat="1" ht="15" customHeight="1" x14ac:dyDescent="0.2">
      <c r="P141" s="190"/>
      <c r="Q141" s="230"/>
      <c r="R141" s="230"/>
      <c r="S141" s="23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</row>
    <row r="142" spans="1:31" s="189" customFormat="1" ht="15" customHeight="1" x14ac:dyDescent="0.2">
      <c r="P142" s="190"/>
      <c r="Q142" s="230"/>
      <c r="R142" s="230"/>
      <c r="S142" s="23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</row>
    <row r="143" spans="1:31" s="189" customFormat="1" ht="15" customHeight="1" x14ac:dyDescent="0.2">
      <c r="P143" s="190"/>
      <c r="Q143" s="230"/>
      <c r="R143" s="230"/>
      <c r="S143" s="23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</row>
    <row r="144" spans="1:31" s="189" customFormat="1" ht="15" customHeight="1" x14ac:dyDescent="0.2">
      <c r="P144" s="190"/>
      <c r="Q144" s="230"/>
      <c r="R144" s="230"/>
      <c r="S144" s="23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</row>
    <row r="145" spans="16:31" s="189" customFormat="1" ht="15" customHeight="1" x14ac:dyDescent="0.2">
      <c r="P145" s="190"/>
      <c r="Q145" s="230"/>
      <c r="R145" s="230"/>
      <c r="S145" s="23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</row>
    <row r="146" spans="16:31" s="189" customFormat="1" ht="15" customHeight="1" x14ac:dyDescent="0.2">
      <c r="P146" s="190"/>
      <c r="Q146" s="230"/>
      <c r="R146" s="230"/>
      <c r="S146" s="23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</row>
    <row r="147" spans="16:31" s="189" customFormat="1" ht="15" customHeight="1" x14ac:dyDescent="0.2">
      <c r="P147" s="190"/>
      <c r="Q147" s="230"/>
      <c r="R147" s="230"/>
      <c r="S147" s="23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</row>
    <row r="148" spans="16:31" s="189" customFormat="1" ht="15" customHeight="1" x14ac:dyDescent="0.2">
      <c r="P148" s="190"/>
      <c r="Q148" s="230"/>
      <c r="R148" s="230"/>
      <c r="S148" s="23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</row>
    <row r="149" spans="16:31" s="189" customFormat="1" ht="15" customHeight="1" x14ac:dyDescent="0.2">
      <c r="P149" s="190"/>
      <c r="Q149" s="230"/>
      <c r="R149" s="230"/>
      <c r="S149" s="23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</row>
    <row r="150" spans="16:31" s="189" customFormat="1" ht="15" customHeight="1" x14ac:dyDescent="0.2">
      <c r="P150" s="190"/>
      <c r="Q150" s="230"/>
      <c r="R150" s="230"/>
      <c r="S150" s="23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</row>
    <row r="151" spans="16:31" s="189" customFormat="1" ht="11.85" customHeight="1" x14ac:dyDescent="0.2">
      <c r="P151" s="190"/>
      <c r="Q151" s="230"/>
      <c r="R151" s="230"/>
      <c r="S151" s="23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</row>
    <row r="152" spans="16:31" s="189" customFormat="1" ht="11.85" customHeight="1" x14ac:dyDescent="0.2">
      <c r="P152" s="190"/>
      <c r="Q152" s="230"/>
      <c r="R152" s="230"/>
      <c r="S152" s="23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</row>
    <row r="153" spans="16:31" s="189" customFormat="1" ht="11.85" customHeight="1" x14ac:dyDescent="0.2">
      <c r="P153" s="190"/>
      <c r="Q153" s="230"/>
      <c r="R153" s="230"/>
      <c r="S153" s="23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</row>
    <row r="154" spans="16:31" s="189" customFormat="1" ht="11.85" customHeight="1" x14ac:dyDescent="0.2">
      <c r="P154" s="190"/>
      <c r="Q154" s="230"/>
      <c r="R154" s="230"/>
      <c r="S154" s="23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</row>
    <row r="155" spans="16:31" s="189" customFormat="1" ht="11.85" customHeight="1" x14ac:dyDescent="0.2">
      <c r="P155" s="190"/>
      <c r="Q155" s="230"/>
      <c r="R155" s="230"/>
      <c r="S155" s="23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</row>
    <row r="156" spans="16:31" s="189" customFormat="1" ht="11.85" customHeight="1" x14ac:dyDescent="0.2">
      <c r="P156" s="190"/>
      <c r="Q156" s="230"/>
      <c r="R156" s="230"/>
      <c r="S156" s="23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</row>
    <row r="157" spans="16:31" s="189" customFormat="1" ht="11.85" customHeight="1" x14ac:dyDescent="0.2">
      <c r="P157" s="190"/>
      <c r="Q157" s="230"/>
      <c r="R157" s="230"/>
      <c r="S157" s="23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</row>
    <row r="158" spans="16:31" s="189" customFormat="1" ht="11.85" customHeight="1" x14ac:dyDescent="0.2">
      <c r="P158" s="190"/>
      <c r="Q158" s="230"/>
      <c r="R158" s="230"/>
      <c r="S158" s="23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</row>
    <row r="159" spans="16:31" s="189" customFormat="1" ht="11.85" customHeight="1" x14ac:dyDescent="0.2">
      <c r="P159" s="190"/>
      <c r="Q159" s="230"/>
      <c r="R159" s="230"/>
      <c r="S159" s="23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</row>
    <row r="160" spans="16:31" s="189" customFormat="1" ht="11.85" customHeight="1" x14ac:dyDescent="0.2">
      <c r="P160" s="190"/>
      <c r="Q160" s="230"/>
      <c r="R160" s="230"/>
      <c r="S160" s="23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</row>
    <row r="161" spans="16:31" s="189" customFormat="1" ht="11.85" customHeight="1" x14ac:dyDescent="0.2">
      <c r="P161" s="190"/>
      <c r="Q161" s="230"/>
      <c r="R161" s="230"/>
      <c r="S161" s="23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</row>
    <row r="162" spans="16:31" s="189" customFormat="1" ht="11.85" customHeight="1" x14ac:dyDescent="0.2">
      <c r="P162" s="190"/>
      <c r="Q162" s="230"/>
      <c r="R162" s="230"/>
      <c r="S162" s="23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</row>
    <row r="163" spans="16:31" s="189" customFormat="1" ht="11.85" customHeight="1" x14ac:dyDescent="0.2">
      <c r="P163" s="190"/>
      <c r="Q163" s="230"/>
      <c r="R163" s="230"/>
      <c r="S163" s="230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90"/>
      <c r="AE163" s="190"/>
    </row>
    <row r="164" spans="16:31" s="189" customFormat="1" ht="11.85" customHeight="1" x14ac:dyDescent="0.2">
      <c r="P164" s="190"/>
      <c r="Q164" s="230"/>
      <c r="R164" s="230"/>
      <c r="S164" s="23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</row>
    <row r="165" spans="16:31" s="189" customFormat="1" ht="11.85" customHeight="1" x14ac:dyDescent="0.2">
      <c r="P165" s="190"/>
      <c r="Q165" s="230"/>
      <c r="R165" s="230"/>
      <c r="S165" s="23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</row>
    <row r="166" spans="16:31" s="189" customFormat="1" ht="11.85" customHeight="1" x14ac:dyDescent="0.2">
      <c r="P166" s="190"/>
      <c r="Q166" s="230"/>
      <c r="R166" s="230"/>
      <c r="S166" s="230"/>
      <c r="T166" s="190"/>
      <c r="U166" s="190"/>
      <c r="V166" s="190"/>
      <c r="W166" s="190"/>
      <c r="X166" s="190"/>
      <c r="Y166" s="190"/>
      <c r="Z166" s="190"/>
      <c r="AA166" s="190"/>
      <c r="AB166" s="190"/>
      <c r="AC166" s="190"/>
      <c r="AD166" s="190"/>
      <c r="AE166" s="190"/>
    </row>
    <row r="167" spans="16:31" s="189" customFormat="1" ht="11.85" customHeight="1" x14ac:dyDescent="0.2">
      <c r="P167" s="190"/>
      <c r="Q167" s="230"/>
      <c r="R167" s="230"/>
      <c r="S167" s="23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</row>
    <row r="168" spans="16:31" s="189" customFormat="1" ht="11.85" customHeight="1" x14ac:dyDescent="0.2">
      <c r="P168" s="190"/>
      <c r="Q168" s="230"/>
      <c r="R168" s="230"/>
      <c r="S168" s="23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</row>
    <row r="169" spans="16:31" s="189" customFormat="1" ht="11.85" customHeight="1" x14ac:dyDescent="0.2">
      <c r="P169" s="190"/>
      <c r="Q169" s="230"/>
      <c r="R169" s="230"/>
      <c r="S169" s="23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</row>
    <row r="170" spans="16:31" s="189" customFormat="1" ht="11.85" customHeight="1" x14ac:dyDescent="0.2">
      <c r="P170" s="190"/>
      <c r="Q170" s="230"/>
      <c r="R170" s="230"/>
      <c r="S170" s="23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</row>
    <row r="171" spans="16:31" s="189" customFormat="1" ht="11.85" customHeight="1" x14ac:dyDescent="0.2">
      <c r="P171" s="190"/>
      <c r="Q171" s="230"/>
      <c r="R171" s="230"/>
      <c r="S171" s="23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</row>
    <row r="172" spans="16:31" s="189" customFormat="1" ht="11.85" customHeight="1" x14ac:dyDescent="0.2">
      <c r="P172" s="190"/>
      <c r="Q172" s="230"/>
      <c r="R172" s="230"/>
      <c r="S172" s="23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</row>
    <row r="173" spans="16:31" s="189" customFormat="1" ht="11.85" customHeight="1" x14ac:dyDescent="0.2">
      <c r="P173" s="190"/>
      <c r="Q173" s="230"/>
      <c r="R173" s="230"/>
      <c r="S173" s="23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</row>
    <row r="174" spans="16:31" s="189" customFormat="1" ht="11.85" customHeight="1" x14ac:dyDescent="0.2">
      <c r="P174" s="190"/>
      <c r="Q174" s="230"/>
      <c r="R174" s="230"/>
      <c r="S174" s="23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</row>
    <row r="175" spans="16:31" s="189" customFormat="1" ht="11.85" customHeight="1" x14ac:dyDescent="0.2">
      <c r="P175" s="190"/>
      <c r="Q175" s="230"/>
      <c r="R175" s="230"/>
      <c r="S175" s="23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</row>
    <row r="176" spans="16:31" s="189" customFormat="1" ht="11.85" customHeight="1" x14ac:dyDescent="0.2">
      <c r="P176" s="190"/>
      <c r="Q176" s="230"/>
      <c r="R176" s="230"/>
      <c r="S176" s="23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</row>
    <row r="177" spans="16:31" s="189" customFormat="1" ht="11.85" customHeight="1" x14ac:dyDescent="0.2">
      <c r="P177" s="190"/>
      <c r="Q177" s="230"/>
      <c r="R177" s="230"/>
      <c r="S177" s="230"/>
      <c r="T177" s="190"/>
      <c r="U177" s="190"/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/>
    </row>
    <row r="178" spans="16:31" s="189" customFormat="1" ht="11.85" customHeight="1" x14ac:dyDescent="0.2">
      <c r="P178" s="190"/>
      <c r="Q178" s="230"/>
      <c r="R178" s="230"/>
      <c r="S178" s="230"/>
      <c r="T178" s="190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</row>
    <row r="179" spans="16:31" s="189" customFormat="1" ht="11.85" customHeight="1" x14ac:dyDescent="0.2">
      <c r="P179" s="190"/>
      <c r="Q179" s="230"/>
      <c r="R179" s="230"/>
      <c r="S179" s="230"/>
      <c r="T179" s="190"/>
      <c r="U179" s="190"/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/>
    </row>
    <row r="180" spans="16:31" s="189" customFormat="1" ht="11.85" customHeight="1" x14ac:dyDescent="0.2">
      <c r="P180" s="190"/>
      <c r="Q180" s="230"/>
      <c r="R180" s="230"/>
      <c r="S180" s="230"/>
      <c r="T180" s="190"/>
      <c r="U180" s="190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/>
    </row>
    <row r="181" spans="16:31" s="189" customFormat="1" ht="11.85" customHeight="1" x14ac:dyDescent="0.2">
      <c r="P181" s="190"/>
      <c r="Q181" s="230"/>
      <c r="R181" s="230"/>
      <c r="S181" s="230"/>
      <c r="T181" s="190"/>
      <c r="U181" s="190"/>
      <c r="V181" s="190"/>
      <c r="W181" s="190"/>
      <c r="X181" s="190"/>
      <c r="Y181" s="190"/>
      <c r="Z181" s="190"/>
      <c r="AA181" s="190"/>
      <c r="AB181" s="190"/>
      <c r="AC181" s="190"/>
      <c r="AD181" s="190"/>
      <c r="AE181" s="190"/>
    </row>
    <row r="182" spans="16:31" s="189" customFormat="1" ht="11.85" customHeight="1" x14ac:dyDescent="0.2">
      <c r="P182" s="190"/>
      <c r="Q182" s="230"/>
      <c r="R182" s="230"/>
      <c r="S182" s="230"/>
      <c r="T182" s="190"/>
      <c r="U182" s="190"/>
      <c r="V182" s="190"/>
      <c r="W182" s="190"/>
      <c r="X182" s="190"/>
      <c r="Y182" s="190"/>
      <c r="Z182" s="190"/>
      <c r="AA182" s="190"/>
      <c r="AB182" s="190"/>
      <c r="AC182" s="190"/>
      <c r="AD182" s="190"/>
      <c r="AE182" s="190"/>
    </row>
    <row r="183" spans="16:31" s="189" customFormat="1" ht="11.85" customHeight="1" x14ac:dyDescent="0.2">
      <c r="P183" s="190"/>
      <c r="Q183" s="230"/>
      <c r="R183" s="230"/>
      <c r="S183" s="230"/>
      <c r="T183" s="190"/>
      <c r="U183" s="190"/>
      <c r="V183" s="190"/>
      <c r="W183" s="190"/>
      <c r="X183" s="190"/>
      <c r="Y183" s="190"/>
      <c r="Z183" s="190"/>
      <c r="AA183" s="190"/>
      <c r="AB183" s="190"/>
      <c r="AC183" s="190"/>
      <c r="AD183" s="190"/>
      <c r="AE183" s="190"/>
    </row>
    <row r="184" spans="16:31" s="189" customFormat="1" ht="11.85" customHeight="1" x14ac:dyDescent="0.2">
      <c r="P184" s="190"/>
      <c r="Q184" s="230"/>
      <c r="R184" s="230"/>
      <c r="S184" s="230"/>
      <c r="T184" s="190"/>
      <c r="U184" s="190"/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/>
    </row>
    <row r="185" spans="16:31" s="189" customFormat="1" ht="11.85" customHeight="1" x14ac:dyDescent="0.2">
      <c r="P185" s="190"/>
      <c r="Q185" s="230"/>
      <c r="R185" s="230"/>
      <c r="S185" s="230"/>
      <c r="T185" s="190"/>
      <c r="U185" s="190"/>
      <c r="V185" s="190"/>
      <c r="W185" s="190"/>
      <c r="X185" s="190"/>
      <c r="Y185" s="190"/>
      <c r="Z185" s="190"/>
      <c r="AA185" s="190"/>
      <c r="AB185" s="190"/>
      <c r="AC185" s="190"/>
      <c r="AD185" s="190"/>
      <c r="AE185" s="190"/>
    </row>
    <row r="186" spans="16:31" s="189" customFormat="1" ht="11.85" customHeight="1" x14ac:dyDescent="0.2">
      <c r="P186" s="190"/>
      <c r="Q186" s="230"/>
      <c r="R186" s="230"/>
      <c r="S186" s="23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</row>
    <row r="187" spans="16:31" s="189" customFormat="1" ht="11.85" customHeight="1" x14ac:dyDescent="0.2">
      <c r="P187" s="190"/>
      <c r="Q187" s="230"/>
      <c r="R187" s="230"/>
      <c r="S187" s="23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</row>
    <row r="188" spans="16:31" s="189" customFormat="1" ht="11.85" customHeight="1" x14ac:dyDescent="0.2">
      <c r="P188" s="190"/>
      <c r="Q188" s="230"/>
      <c r="R188" s="230"/>
      <c r="S188" s="23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</row>
    <row r="189" spans="16:31" s="189" customFormat="1" ht="11.85" customHeight="1" x14ac:dyDescent="0.2">
      <c r="P189" s="190"/>
      <c r="Q189" s="230"/>
      <c r="R189" s="230"/>
      <c r="S189" s="23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</row>
    <row r="190" spans="16:31" s="189" customFormat="1" ht="11.85" customHeight="1" x14ac:dyDescent="0.2">
      <c r="P190" s="190"/>
      <c r="Q190" s="230"/>
      <c r="R190" s="230"/>
      <c r="S190" s="23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</row>
    <row r="191" spans="16:31" s="189" customFormat="1" ht="11.85" customHeight="1" x14ac:dyDescent="0.2">
      <c r="P191" s="190"/>
      <c r="Q191" s="230"/>
      <c r="R191" s="230"/>
      <c r="S191" s="23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</row>
    <row r="192" spans="16:31" s="189" customFormat="1" ht="11.85" customHeight="1" x14ac:dyDescent="0.2">
      <c r="P192" s="190"/>
      <c r="Q192" s="230"/>
      <c r="R192" s="230"/>
      <c r="S192" s="23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</row>
    <row r="193" spans="16:31" s="189" customFormat="1" ht="11.85" customHeight="1" x14ac:dyDescent="0.2">
      <c r="P193" s="190"/>
      <c r="Q193" s="230"/>
      <c r="R193" s="230"/>
      <c r="S193" s="23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</row>
    <row r="194" spans="16:31" s="189" customFormat="1" ht="11.85" customHeight="1" x14ac:dyDescent="0.2">
      <c r="P194" s="190"/>
      <c r="Q194" s="230"/>
      <c r="R194" s="230"/>
      <c r="S194" s="23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</row>
    <row r="195" spans="16:31" s="189" customFormat="1" ht="11.85" customHeight="1" x14ac:dyDescent="0.2">
      <c r="P195" s="190"/>
      <c r="Q195" s="230"/>
      <c r="R195" s="230"/>
      <c r="S195" s="23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</row>
    <row r="196" spans="16:31" s="189" customFormat="1" ht="11.85" customHeight="1" x14ac:dyDescent="0.2">
      <c r="P196" s="190"/>
      <c r="Q196" s="230"/>
      <c r="R196" s="230"/>
      <c r="S196" s="230"/>
      <c r="T196" s="190"/>
      <c r="U196" s="190"/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/>
    </row>
    <row r="197" spans="16:31" s="189" customFormat="1" ht="11.85" customHeight="1" x14ac:dyDescent="0.2">
      <c r="P197" s="190"/>
      <c r="Q197" s="230"/>
      <c r="R197" s="230"/>
      <c r="S197" s="23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</row>
    <row r="198" spans="16:31" s="189" customFormat="1" ht="11.85" customHeight="1" x14ac:dyDescent="0.2">
      <c r="P198" s="190"/>
      <c r="Q198" s="230"/>
      <c r="R198" s="230"/>
      <c r="S198" s="23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</row>
    <row r="199" spans="16:31" s="189" customFormat="1" ht="11.85" customHeight="1" x14ac:dyDescent="0.2">
      <c r="P199" s="190"/>
      <c r="Q199" s="230"/>
      <c r="R199" s="230"/>
      <c r="S199" s="230"/>
      <c r="T199" s="190"/>
      <c r="U199" s="190"/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/>
    </row>
    <row r="200" spans="16:31" s="189" customFormat="1" ht="11.85" customHeight="1" x14ac:dyDescent="0.2">
      <c r="P200" s="190"/>
      <c r="Q200" s="230"/>
      <c r="R200" s="230"/>
      <c r="S200" s="230"/>
      <c r="T200" s="190"/>
      <c r="U200" s="190"/>
      <c r="V200" s="190"/>
      <c r="W200" s="190"/>
      <c r="X200" s="190"/>
      <c r="Y200" s="190"/>
      <c r="Z200" s="190"/>
      <c r="AA200" s="190"/>
      <c r="AB200" s="190"/>
      <c r="AC200" s="190"/>
      <c r="AD200" s="190"/>
      <c r="AE200" s="190"/>
    </row>
    <row r="201" spans="16:31" s="189" customFormat="1" ht="11.85" customHeight="1" x14ac:dyDescent="0.2">
      <c r="P201" s="190"/>
      <c r="Q201" s="230"/>
      <c r="R201" s="230"/>
      <c r="S201" s="23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/>
    </row>
    <row r="202" spans="16:31" s="189" customFormat="1" ht="11.85" customHeight="1" x14ac:dyDescent="0.2">
      <c r="P202" s="190"/>
      <c r="Q202" s="230"/>
      <c r="R202" s="230"/>
      <c r="S202" s="23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</row>
    <row r="203" spans="16:31" s="189" customFormat="1" ht="11.85" customHeight="1" x14ac:dyDescent="0.2">
      <c r="P203" s="190"/>
      <c r="Q203" s="230"/>
      <c r="R203" s="230"/>
      <c r="S203" s="23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</row>
    <row r="204" spans="16:31" s="189" customFormat="1" ht="11.85" customHeight="1" x14ac:dyDescent="0.2">
      <c r="P204" s="190"/>
      <c r="Q204" s="230"/>
      <c r="R204" s="230"/>
      <c r="S204" s="23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</row>
    <row r="205" spans="16:31" s="189" customFormat="1" ht="11.85" customHeight="1" x14ac:dyDescent="0.2">
      <c r="P205" s="190"/>
      <c r="Q205" s="230"/>
      <c r="R205" s="230"/>
      <c r="S205" s="23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</row>
    <row r="206" spans="16:31" s="189" customFormat="1" ht="11.85" customHeight="1" x14ac:dyDescent="0.2">
      <c r="P206" s="190"/>
      <c r="Q206" s="230"/>
      <c r="R206" s="230"/>
      <c r="S206" s="23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</row>
    <row r="207" spans="16:31" s="189" customFormat="1" ht="11.85" customHeight="1" x14ac:dyDescent="0.2">
      <c r="P207" s="190"/>
      <c r="Q207" s="230"/>
      <c r="R207" s="230"/>
      <c r="S207" s="23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</row>
    <row r="208" spans="16:31" s="189" customFormat="1" ht="11.85" customHeight="1" x14ac:dyDescent="0.2">
      <c r="P208" s="190"/>
      <c r="Q208" s="230"/>
      <c r="R208" s="230"/>
      <c r="S208" s="23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</row>
    <row r="209" spans="16:31" s="189" customFormat="1" ht="11.85" customHeight="1" x14ac:dyDescent="0.2">
      <c r="P209" s="190"/>
      <c r="Q209" s="230"/>
      <c r="R209" s="230"/>
      <c r="S209" s="23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</row>
    <row r="210" spans="16:31" s="189" customFormat="1" ht="11.85" customHeight="1" x14ac:dyDescent="0.2">
      <c r="P210" s="190"/>
      <c r="Q210" s="230"/>
      <c r="R210" s="230"/>
      <c r="S210" s="23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</row>
    <row r="211" spans="16:31" s="189" customFormat="1" ht="11.85" customHeight="1" x14ac:dyDescent="0.2">
      <c r="P211" s="190"/>
      <c r="Q211" s="230"/>
      <c r="R211" s="230"/>
      <c r="S211" s="23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</row>
    <row r="212" spans="16:31" s="189" customFormat="1" ht="11.85" customHeight="1" x14ac:dyDescent="0.2">
      <c r="P212" s="190"/>
      <c r="Q212" s="230"/>
      <c r="R212" s="230"/>
      <c r="S212" s="23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</row>
    <row r="213" spans="16:31" s="189" customFormat="1" ht="11.85" customHeight="1" x14ac:dyDescent="0.2">
      <c r="P213" s="190"/>
      <c r="Q213" s="230"/>
      <c r="R213" s="230"/>
      <c r="S213" s="230"/>
      <c r="T213" s="190"/>
      <c r="U213" s="190"/>
      <c r="V213" s="190"/>
      <c r="W213" s="190"/>
      <c r="X213" s="190"/>
      <c r="Y213" s="190"/>
      <c r="Z213" s="190"/>
      <c r="AA213" s="190"/>
      <c r="AB213" s="190"/>
      <c r="AC213" s="190"/>
      <c r="AD213" s="190"/>
      <c r="AE213" s="190"/>
    </row>
    <row r="214" spans="16:31" s="189" customFormat="1" ht="11.85" customHeight="1" x14ac:dyDescent="0.2">
      <c r="P214" s="190"/>
      <c r="Q214" s="230"/>
      <c r="R214" s="230"/>
      <c r="S214" s="230"/>
      <c r="T214" s="190"/>
      <c r="U214" s="190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/>
    </row>
    <row r="215" spans="16:31" s="189" customFormat="1" ht="11.85" customHeight="1" x14ac:dyDescent="0.2">
      <c r="P215" s="190"/>
      <c r="Q215" s="230"/>
      <c r="R215" s="230"/>
      <c r="S215" s="23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</row>
    <row r="216" spans="16:31" s="189" customFormat="1" ht="11.85" customHeight="1" x14ac:dyDescent="0.2">
      <c r="P216" s="190"/>
      <c r="Q216" s="230"/>
      <c r="R216" s="230"/>
      <c r="S216" s="23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</row>
    <row r="217" spans="16:31" s="189" customFormat="1" ht="11.85" customHeight="1" x14ac:dyDescent="0.2">
      <c r="P217" s="190"/>
      <c r="Q217" s="230"/>
      <c r="R217" s="230"/>
      <c r="S217" s="23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</row>
    <row r="218" spans="16:31" s="189" customFormat="1" ht="11.85" customHeight="1" x14ac:dyDescent="0.2">
      <c r="P218" s="190"/>
      <c r="Q218" s="230"/>
      <c r="R218" s="230"/>
      <c r="S218" s="23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</row>
    <row r="219" spans="16:31" s="189" customFormat="1" ht="11.85" customHeight="1" x14ac:dyDescent="0.2">
      <c r="P219" s="190"/>
      <c r="Q219" s="230"/>
      <c r="R219" s="230"/>
      <c r="S219" s="23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</row>
    <row r="220" spans="16:31" s="189" customFormat="1" ht="11.85" customHeight="1" x14ac:dyDescent="0.2">
      <c r="P220" s="190"/>
      <c r="Q220" s="230"/>
      <c r="R220" s="230"/>
      <c r="S220" s="23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</row>
    <row r="221" spans="16:31" s="189" customFormat="1" ht="11.85" customHeight="1" x14ac:dyDescent="0.2">
      <c r="P221" s="190"/>
      <c r="Q221" s="230"/>
      <c r="R221" s="230"/>
      <c r="S221" s="230"/>
      <c r="T221" s="190"/>
      <c r="U221" s="190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/>
    </row>
    <row r="222" spans="16:31" s="189" customFormat="1" ht="11.85" customHeight="1" x14ac:dyDescent="0.2">
      <c r="P222" s="190"/>
      <c r="Q222" s="230"/>
      <c r="R222" s="230"/>
      <c r="S222" s="23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</row>
    <row r="223" spans="16:31" s="189" customFormat="1" ht="11.85" customHeight="1" x14ac:dyDescent="0.2">
      <c r="P223" s="190"/>
      <c r="Q223" s="230"/>
      <c r="R223" s="230"/>
      <c r="S223" s="23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</row>
    <row r="224" spans="16:31" s="189" customFormat="1" ht="11.85" customHeight="1" x14ac:dyDescent="0.2">
      <c r="P224" s="190"/>
      <c r="Q224" s="230"/>
      <c r="R224" s="230"/>
      <c r="S224" s="23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</row>
    <row r="225" spans="16:31" s="189" customFormat="1" ht="11.85" customHeight="1" x14ac:dyDescent="0.2">
      <c r="P225" s="190"/>
      <c r="Q225" s="230"/>
      <c r="R225" s="230"/>
      <c r="S225" s="23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</row>
    <row r="226" spans="16:31" s="189" customFormat="1" ht="11.85" customHeight="1" x14ac:dyDescent="0.2">
      <c r="P226" s="190"/>
      <c r="Q226" s="230"/>
      <c r="R226" s="230"/>
      <c r="S226" s="23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</row>
    <row r="227" spans="16:31" s="189" customFormat="1" ht="11.85" customHeight="1" x14ac:dyDescent="0.2">
      <c r="P227" s="190"/>
      <c r="Q227" s="230"/>
      <c r="R227" s="230"/>
      <c r="S227" s="23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</row>
    <row r="228" spans="16:31" s="189" customFormat="1" ht="11.85" customHeight="1" x14ac:dyDescent="0.2">
      <c r="P228" s="190"/>
      <c r="Q228" s="230"/>
      <c r="R228" s="230"/>
      <c r="S228" s="23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</row>
    <row r="229" spans="16:31" s="189" customFormat="1" ht="11.85" customHeight="1" x14ac:dyDescent="0.2">
      <c r="P229" s="190"/>
      <c r="Q229" s="230"/>
      <c r="R229" s="230"/>
      <c r="S229" s="23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</row>
    <row r="230" spans="16:31" s="189" customFormat="1" ht="11.85" customHeight="1" x14ac:dyDescent="0.2">
      <c r="P230" s="190"/>
      <c r="Q230" s="230"/>
      <c r="R230" s="230"/>
      <c r="S230" s="23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</row>
    <row r="231" spans="16:31" s="189" customFormat="1" ht="11.85" customHeight="1" x14ac:dyDescent="0.2">
      <c r="P231" s="190"/>
      <c r="Q231" s="230"/>
      <c r="R231" s="230"/>
      <c r="S231" s="230"/>
      <c r="T231" s="190"/>
      <c r="U231" s="190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</row>
    <row r="232" spans="16:31" s="189" customFormat="1" ht="11.85" customHeight="1" x14ac:dyDescent="0.2">
      <c r="P232" s="190"/>
      <c r="Q232" s="230"/>
      <c r="R232" s="230"/>
      <c r="S232" s="23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</row>
    <row r="233" spans="16:31" s="189" customFormat="1" ht="11.85" customHeight="1" x14ac:dyDescent="0.2">
      <c r="P233" s="190"/>
      <c r="Q233" s="230"/>
      <c r="R233" s="230"/>
      <c r="S233" s="230"/>
      <c r="T233" s="190"/>
      <c r="U233" s="190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</row>
    <row r="234" spans="16:31" s="189" customFormat="1" ht="11.85" customHeight="1" x14ac:dyDescent="0.2">
      <c r="P234" s="190"/>
      <c r="Q234" s="230"/>
      <c r="R234" s="230"/>
      <c r="S234" s="230"/>
      <c r="T234" s="190"/>
      <c r="U234" s="190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</row>
    <row r="235" spans="16:31" s="189" customFormat="1" ht="11.85" customHeight="1" x14ac:dyDescent="0.2">
      <c r="P235" s="190"/>
      <c r="Q235" s="230"/>
      <c r="R235" s="230"/>
      <c r="S235" s="230"/>
      <c r="T235" s="190"/>
      <c r="U235" s="190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</row>
    <row r="236" spans="16:31" s="189" customFormat="1" ht="11.85" customHeight="1" x14ac:dyDescent="0.2">
      <c r="P236" s="190"/>
      <c r="Q236" s="230"/>
      <c r="R236" s="230"/>
      <c r="S236" s="230"/>
      <c r="T236" s="190"/>
      <c r="U236" s="190"/>
      <c r="V236" s="190"/>
      <c r="W236" s="190"/>
      <c r="X236" s="190"/>
      <c r="Y236" s="190"/>
      <c r="Z236" s="190"/>
      <c r="AA236" s="190"/>
      <c r="AB236" s="190"/>
      <c r="AC236" s="190"/>
      <c r="AD236" s="190"/>
      <c r="AE236" s="190"/>
    </row>
    <row r="237" spans="16:31" s="189" customFormat="1" ht="11.85" customHeight="1" x14ac:dyDescent="0.2">
      <c r="P237" s="190"/>
      <c r="Q237" s="230"/>
      <c r="R237" s="230"/>
      <c r="S237" s="230"/>
      <c r="T237" s="190"/>
      <c r="U237" s="190"/>
      <c r="V237" s="190"/>
      <c r="W237" s="190"/>
      <c r="X237" s="190"/>
      <c r="Y237" s="190"/>
      <c r="Z237" s="190"/>
      <c r="AA237" s="190"/>
      <c r="AB237" s="190"/>
      <c r="AC237" s="190"/>
      <c r="AD237" s="190"/>
      <c r="AE237" s="190"/>
    </row>
    <row r="238" spans="16:31" s="189" customFormat="1" ht="11.85" customHeight="1" x14ac:dyDescent="0.2">
      <c r="P238" s="190"/>
      <c r="Q238" s="230"/>
      <c r="R238" s="230"/>
      <c r="S238" s="230"/>
      <c r="T238" s="190"/>
      <c r="U238" s="190"/>
      <c r="V238" s="190"/>
      <c r="W238" s="190"/>
      <c r="X238" s="190"/>
      <c r="Y238" s="190"/>
      <c r="Z238" s="190"/>
      <c r="AA238" s="190"/>
      <c r="AB238" s="190"/>
      <c r="AC238" s="190"/>
      <c r="AD238" s="190"/>
      <c r="AE238" s="190"/>
    </row>
    <row r="239" spans="16:31" s="189" customFormat="1" ht="11.85" customHeight="1" x14ac:dyDescent="0.2">
      <c r="P239" s="190"/>
      <c r="Q239" s="230"/>
      <c r="R239" s="230"/>
      <c r="S239" s="230"/>
      <c r="T239" s="190"/>
      <c r="U239" s="190"/>
      <c r="V239" s="190"/>
      <c r="W239" s="190"/>
      <c r="X239" s="190"/>
      <c r="Y239" s="190"/>
      <c r="Z239" s="190"/>
      <c r="AA239" s="190"/>
      <c r="AB239" s="190"/>
      <c r="AC239" s="190"/>
      <c r="AD239" s="190"/>
      <c r="AE239" s="190"/>
    </row>
    <row r="240" spans="16:31" s="189" customFormat="1" ht="11.85" customHeight="1" x14ac:dyDescent="0.2">
      <c r="P240" s="190"/>
      <c r="Q240" s="230"/>
      <c r="R240" s="230"/>
      <c r="S240" s="23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</row>
    <row r="241" spans="16:31" s="189" customFormat="1" ht="11.85" customHeight="1" x14ac:dyDescent="0.2">
      <c r="P241" s="190"/>
      <c r="Q241" s="230"/>
      <c r="R241" s="230"/>
      <c r="S241" s="23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</row>
    <row r="242" spans="16:31" s="189" customFormat="1" ht="11.85" customHeight="1" x14ac:dyDescent="0.2">
      <c r="P242" s="190"/>
      <c r="Q242" s="230"/>
      <c r="R242" s="230"/>
      <c r="S242" s="23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</row>
    <row r="243" spans="16:31" s="189" customFormat="1" ht="11.85" customHeight="1" x14ac:dyDescent="0.2">
      <c r="P243" s="190"/>
      <c r="Q243" s="230"/>
      <c r="R243" s="230"/>
      <c r="S243" s="23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</row>
    <row r="244" spans="16:31" s="189" customFormat="1" ht="11.85" customHeight="1" x14ac:dyDescent="0.2">
      <c r="P244" s="190"/>
      <c r="Q244" s="230"/>
      <c r="R244" s="230"/>
      <c r="S244" s="23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</row>
    <row r="245" spans="16:31" s="189" customFormat="1" ht="11.85" customHeight="1" x14ac:dyDescent="0.2">
      <c r="P245" s="190"/>
      <c r="Q245" s="230"/>
      <c r="R245" s="230"/>
      <c r="S245" s="23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</row>
    <row r="246" spans="16:31" s="189" customFormat="1" ht="11.85" customHeight="1" x14ac:dyDescent="0.2">
      <c r="P246" s="190"/>
      <c r="Q246" s="230"/>
      <c r="R246" s="230"/>
      <c r="S246" s="23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</row>
    <row r="247" spans="16:31" s="189" customFormat="1" ht="11.85" customHeight="1" x14ac:dyDescent="0.2">
      <c r="P247" s="190"/>
      <c r="Q247" s="230"/>
      <c r="R247" s="230"/>
      <c r="S247" s="23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</row>
    <row r="248" spans="16:31" s="189" customFormat="1" ht="11.85" customHeight="1" x14ac:dyDescent="0.2">
      <c r="P248" s="190"/>
      <c r="Q248" s="230"/>
      <c r="R248" s="230"/>
      <c r="S248" s="23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</row>
    <row r="249" spans="16:31" s="189" customFormat="1" ht="11.85" customHeight="1" x14ac:dyDescent="0.2">
      <c r="P249" s="190"/>
      <c r="Q249" s="230"/>
      <c r="R249" s="230"/>
      <c r="S249" s="230"/>
      <c r="T249" s="190"/>
      <c r="U249" s="190"/>
      <c r="V249" s="190"/>
      <c r="W249" s="190"/>
      <c r="X249" s="190"/>
      <c r="Y249" s="190"/>
      <c r="Z249" s="190"/>
      <c r="AA249" s="190"/>
      <c r="AB249" s="190"/>
      <c r="AC249" s="190"/>
      <c r="AD249" s="190"/>
      <c r="AE249" s="190"/>
    </row>
    <row r="250" spans="16:31" s="189" customFormat="1" ht="11.85" customHeight="1" x14ac:dyDescent="0.2">
      <c r="P250" s="190"/>
      <c r="Q250" s="230"/>
      <c r="R250" s="230"/>
      <c r="S250" s="230"/>
      <c r="T250" s="190"/>
      <c r="U250" s="190"/>
      <c r="V250" s="190"/>
      <c r="W250" s="190"/>
      <c r="X250" s="190"/>
      <c r="Y250" s="190"/>
      <c r="Z250" s="190"/>
      <c r="AA250" s="190"/>
      <c r="AB250" s="190"/>
      <c r="AC250" s="190"/>
      <c r="AD250" s="190"/>
      <c r="AE250" s="190"/>
    </row>
    <row r="251" spans="16:31" s="189" customFormat="1" ht="11.85" customHeight="1" x14ac:dyDescent="0.2">
      <c r="P251" s="190"/>
      <c r="Q251" s="230"/>
      <c r="R251" s="230"/>
      <c r="S251" s="230"/>
      <c r="T251" s="190"/>
      <c r="U251" s="190"/>
      <c r="V251" s="190"/>
      <c r="W251" s="190"/>
      <c r="X251" s="190"/>
      <c r="Y251" s="190"/>
      <c r="Z251" s="190"/>
      <c r="AA251" s="190"/>
      <c r="AB251" s="190"/>
      <c r="AC251" s="190"/>
      <c r="AD251" s="190"/>
      <c r="AE251" s="190"/>
    </row>
    <row r="252" spans="16:31" s="189" customFormat="1" ht="11.85" customHeight="1" x14ac:dyDescent="0.2">
      <c r="P252" s="190"/>
      <c r="Q252" s="230"/>
      <c r="R252" s="230"/>
      <c r="S252" s="230"/>
      <c r="T252" s="190"/>
      <c r="U252" s="190"/>
      <c r="V252" s="190"/>
      <c r="W252" s="190"/>
      <c r="X252" s="190"/>
      <c r="Y252" s="190"/>
      <c r="Z252" s="190"/>
      <c r="AA252" s="190"/>
      <c r="AB252" s="190"/>
      <c r="AC252" s="190"/>
      <c r="AD252" s="190"/>
      <c r="AE252" s="190"/>
    </row>
    <row r="253" spans="16:31" s="189" customFormat="1" ht="11.85" customHeight="1" x14ac:dyDescent="0.2">
      <c r="P253" s="190"/>
      <c r="Q253" s="230"/>
      <c r="R253" s="230"/>
      <c r="S253" s="230"/>
      <c r="T253" s="190"/>
      <c r="U253" s="190"/>
      <c r="V253" s="190"/>
      <c r="W253" s="190"/>
      <c r="X253" s="190"/>
      <c r="Y253" s="190"/>
      <c r="Z253" s="190"/>
      <c r="AA253" s="190"/>
      <c r="AB253" s="190"/>
      <c r="AC253" s="190"/>
      <c r="AD253" s="190"/>
      <c r="AE253" s="190"/>
    </row>
    <row r="254" spans="16:31" s="189" customFormat="1" ht="11.85" customHeight="1" x14ac:dyDescent="0.2">
      <c r="P254" s="190"/>
      <c r="Q254" s="230"/>
      <c r="R254" s="230"/>
      <c r="S254" s="230"/>
      <c r="T254" s="190"/>
      <c r="U254" s="190"/>
      <c r="V254" s="190"/>
      <c r="W254" s="190"/>
      <c r="X254" s="190"/>
      <c r="Y254" s="190"/>
      <c r="Z254" s="190"/>
      <c r="AA254" s="190"/>
      <c r="AB254" s="190"/>
      <c r="AC254" s="190"/>
      <c r="AD254" s="190"/>
      <c r="AE254" s="190"/>
    </row>
    <row r="255" spans="16:31" s="189" customFormat="1" ht="11.85" customHeight="1" x14ac:dyDescent="0.2">
      <c r="P255" s="190"/>
      <c r="Q255" s="230"/>
      <c r="R255" s="230"/>
      <c r="S255" s="230"/>
      <c r="T255" s="190"/>
      <c r="U255" s="190"/>
      <c r="V255" s="190"/>
      <c r="W255" s="190"/>
      <c r="X255" s="190"/>
      <c r="Y255" s="190"/>
      <c r="Z255" s="190"/>
      <c r="AA255" s="190"/>
      <c r="AB255" s="190"/>
      <c r="AC255" s="190"/>
      <c r="AD255" s="190"/>
      <c r="AE255" s="190"/>
    </row>
    <row r="256" spans="16:31" s="189" customFormat="1" ht="11.85" customHeight="1" x14ac:dyDescent="0.2">
      <c r="P256" s="190"/>
      <c r="Q256" s="230"/>
      <c r="R256" s="230"/>
      <c r="S256" s="230"/>
      <c r="T256" s="190"/>
      <c r="U256" s="190"/>
      <c r="V256" s="190"/>
      <c r="W256" s="190"/>
      <c r="X256" s="190"/>
      <c r="Y256" s="190"/>
      <c r="Z256" s="190"/>
      <c r="AA256" s="190"/>
      <c r="AB256" s="190"/>
      <c r="AC256" s="190"/>
      <c r="AD256" s="190"/>
      <c r="AE256" s="190"/>
    </row>
    <row r="257" spans="16:31" s="189" customFormat="1" ht="11.85" customHeight="1" x14ac:dyDescent="0.2">
      <c r="P257" s="190"/>
      <c r="Q257" s="230"/>
      <c r="R257" s="230"/>
      <c r="S257" s="230"/>
      <c r="T257" s="190"/>
      <c r="U257" s="190"/>
      <c r="V257" s="190"/>
      <c r="W257" s="190"/>
      <c r="X257" s="190"/>
      <c r="Y257" s="190"/>
      <c r="Z257" s="190"/>
      <c r="AA257" s="190"/>
      <c r="AB257" s="190"/>
      <c r="AC257" s="190"/>
      <c r="AD257" s="190"/>
      <c r="AE257" s="190"/>
    </row>
    <row r="258" spans="16:31" s="189" customFormat="1" ht="11.85" customHeight="1" x14ac:dyDescent="0.2">
      <c r="P258" s="190"/>
      <c r="Q258" s="230"/>
      <c r="R258" s="230"/>
      <c r="S258" s="23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</row>
    <row r="259" spans="16:31" s="189" customFormat="1" ht="11.85" customHeight="1" x14ac:dyDescent="0.2">
      <c r="P259" s="190"/>
      <c r="Q259" s="230"/>
      <c r="R259" s="230"/>
      <c r="S259" s="23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</row>
    <row r="260" spans="16:31" s="189" customFormat="1" ht="11.85" customHeight="1" x14ac:dyDescent="0.2">
      <c r="P260" s="190"/>
      <c r="Q260" s="230"/>
      <c r="R260" s="230"/>
      <c r="S260" s="23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</row>
    <row r="261" spans="16:31" s="189" customFormat="1" ht="11.85" customHeight="1" x14ac:dyDescent="0.2">
      <c r="P261" s="190"/>
      <c r="Q261" s="230"/>
      <c r="R261" s="230"/>
      <c r="S261" s="23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</row>
    <row r="262" spans="16:31" s="189" customFormat="1" ht="11.85" customHeight="1" x14ac:dyDescent="0.2">
      <c r="P262" s="190"/>
      <c r="Q262" s="230"/>
      <c r="R262" s="230"/>
      <c r="S262" s="23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</row>
    <row r="263" spans="16:31" s="189" customFormat="1" ht="11.85" customHeight="1" x14ac:dyDescent="0.2">
      <c r="P263" s="190"/>
      <c r="Q263" s="230"/>
      <c r="R263" s="230"/>
      <c r="S263" s="23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</row>
    <row r="264" spans="16:31" s="189" customFormat="1" ht="11.85" customHeight="1" x14ac:dyDescent="0.2">
      <c r="P264" s="190"/>
      <c r="Q264" s="230"/>
      <c r="R264" s="230"/>
      <c r="S264" s="23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</row>
    <row r="265" spans="16:31" s="189" customFormat="1" ht="11.85" customHeight="1" x14ac:dyDescent="0.2">
      <c r="P265" s="190"/>
      <c r="Q265" s="230"/>
      <c r="R265" s="230"/>
      <c r="S265" s="23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</row>
    <row r="266" spans="16:31" s="189" customFormat="1" ht="11.85" customHeight="1" x14ac:dyDescent="0.2">
      <c r="P266" s="190"/>
      <c r="Q266" s="230"/>
      <c r="R266" s="230"/>
      <c r="S266" s="23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</row>
    <row r="267" spans="16:31" s="189" customFormat="1" ht="11.85" customHeight="1" x14ac:dyDescent="0.2">
      <c r="P267" s="190"/>
      <c r="Q267" s="230"/>
      <c r="R267" s="230"/>
      <c r="S267" s="230"/>
      <c r="T267" s="190"/>
      <c r="U267" s="190"/>
      <c r="V267" s="190"/>
      <c r="W267" s="190"/>
      <c r="X267" s="190"/>
      <c r="Y267" s="190"/>
      <c r="Z267" s="190"/>
      <c r="AA267" s="190"/>
      <c r="AB267" s="190"/>
      <c r="AC267" s="190"/>
      <c r="AD267" s="190"/>
      <c r="AE267" s="190"/>
    </row>
    <row r="268" spans="16:31" s="189" customFormat="1" ht="11.85" customHeight="1" x14ac:dyDescent="0.2">
      <c r="P268" s="190"/>
      <c r="Q268" s="230"/>
      <c r="R268" s="230"/>
      <c r="S268" s="230"/>
      <c r="T268" s="190"/>
      <c r="U268" s="190"/>
      <c r="V268" s="190"/>
      <c r="W268" s="190"/>
      <c r="X268" s="190"/>
      <c r="Y268" s="190"/>
      <c r="Z268" s="190"/>
      <c r="AA268" s="190"/>
      <c r="AB268" s="190"/>
      <c r="AC268" s="190"/>
      <c r="AD268" s="190"/>
      <c r="AE268" s="190"/>
    </row>
    <row r="269" spans="16:31" s="189" customFormat="1" ht="11.85" customHeight="1" x14ac:dyDescent="0.2">
      <c r="P269" s="190"/>
      <c r="Q269" s="230"/>
      <c r="R269" s="230"/>
      <c r="S269" s="230"/>
      <c r="T269" s="190"/>
      <c r="U269" s="190"/>
      <c r="V269" s="190"/>
      <c r="W269" s="190"/>
      <c r="X269" s="190"/>
      <c r="Y269" s="190"/>
      <c r="Z269" s="190"/>
      <c r="AA269" s="190"/>
      <c r="AB269" s="190"/>
      <c r="AC269" s="190"/>
      <c r="AD269" s="190"/>
      <c r="AE269" s="190"/>
    </row>
    <row r="270" spans="16:31" s="189" customFormat="1" ht="11.85" customHeight="1" x14ac:dyDescent="0.2">
      <c r="P270" s="190"/>
      <c r="Q270" s="230"/>
      <c r="R270" s="230"/>
      <c r="S270" s="230"/>
      <c r="T270" s="190"/>
      <c r="U270" s="190"/>
      <c r="V270" s="190"/>
      <c r="W270" s="190"/>
      <c r="X270" s="190"/>
      <c r="Y270" s="190"/>
      <c r="Z270" s="190"/>
      <c r="AA270" s="190"/>
      <c r="AB270" s="190"/>
      <c r="AC270" s="190"/>
      <c r="AD270" s="190"/>
      <c r="AE270" s="190"/>
    </row>
    <row r="271" spans="16:31" s="189" customFormat="1" ht="11.85" customHeight="1" x14ac:dyDescent="0.2">
      <c r="P271" s="190"/>
      <c r="Q271" s="230"/>
      <c r="R271" s="230"/>
      <c r="S271" s="230"/>
      <c r="T271" s="190"/>
      <c r="U271" s="190"/>
      <c r="V271" s="190"/>
      <c r="W271" s="190"/>
      <c r="X271" s="190"/>
      <c r="Y271" s="190"/>
      <c r="Z271" s="190"/>
      <c r="AA271" s="190"/>
      <c r="AB271" s="190"/>
      <c r="AC271" s="190"/>
      <c r="AD271" s="190"/>
      <c r="AE271" s="190"/>
    </row>
    <row r="272" spans="16:31" s="189" customFormat="1" ht="11.85" customHeight="1" x14ac:dyDescent="0.2">
      <c r="P272" s="190"/>
      <c r="Q272" s="230"/>
      <c r="R272" s="230"/>
      <c r="S272" s="23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</row>
    <row r="273" spans="16:31" s="189" customFormat="1" ht="11.85" customHeight="1" x14ac:dyDescent="0.2">
      <c r="P273" s="190"/>
      <c r="Q273" s="230"/>
      <c r="R273" s="230"/>
      <c r="S273" s="23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</row>
    <row r="274" spans="16:31" s="189" customFormat="1" ht="11.85" customHeight="1" x14ac:dyDescent="0.2">
      <c r="P274" s="190"/>
      <c r="Q274" s="230"/>
      <c r="R274" s="230"/>
      <c r="S274" s="23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</row>
    <row r="275" spans="16:31" s="189" customFormat="1" ht="11.85" customHeight="1" x14ac:dyDescent="0.2">
      <c r="P275" s="190"/>
      <c r="Q275" s="230"/>
      <c r="R275" s="230"/>
      <c r="S275" s="23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</row>
    <row r="276" spans="16:31" s="189" customFormat="1" ht="11.85" customHeight="1" x14ac:dyDescent="0.2">
      <c r="P276" s="190"/>
      <c r="Q276" s="230"/>
      <c r="R276" s="230"/>
      <c r="S276" s="23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</row>
    <row r="277" spans="16:31" s="189" customFormat="1" ht="11.85" customHeight="1" x14ac:dyDescent="0.2">
      <c r="P277" s="190"/>
      <c r="Q277" s="230"/>
      <c r="R277" s="230"/>
      <c r="S277" s="23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</row>
    <row r="278" spans="16:31" s="189" customFormat="1" ht="11.85" customHeight="1" x14ac:dyDescent="0.2">
      <c r="P278" s="190"/>
      <c r="Q278" s="230"/>
      <c r="R278" s="230"/>
      <c r="S278" s="230"/>
      <c r="T278" s="190"/>
      <c r="U278" s="190"/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/>
    </row>
    <row r="279" spans="16:31" s="189" customFormat="1" ht="11.85" customHeight="1" x14ac:dyDescent="0.2">
      <c r="P279" s="190"/>
      <c r="Q279" s="230"/>
      <c r="R279" s="230"/>
      <c r="S279" s="23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</row>
    <row r="280" spans="16:31" s="189" customFormat="1" ht="11.85" customHeight="1" x14ac:dyDescent="0.2">
      <c r="P280" s="190"/>
      <c r="Q280" s="230"/>
      <c r="R280" s="230"/>
      <c r="S280" s="23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</row>
    <row r="281" spans="16:31" s="189" customFormat="1" ht="11.85" customHeight="1" x14ac:dyDescent="0.2">
      <c r="P281" s="190"/>
      <c r="Q281" s="230"/>
      <c r="R281" s="230"/>
      <c r="S281" s="23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</row>
    <row r="282" spans="16:31" s="189" customFormat="1" ht="11.85" customHeight="1" x14ac:dyDescent="0.2">
      <c r="P282" s="190"/>
      <c r="Q282" s="230"/>
      <c r="R282" s="230"/>
      <c r="S282" s="23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</row>
    <row r="283" spans="16:31" s="189" customFormat="1" ht="11.85" customHeight="1" x14ac:dyDescent="0.2">
      <c r="P283" s="190"/>
      <c r="Q283" s="230"/>
      <c r="R283" s="230"/>
      <c r="S283" s="23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</row>
    <row r="284" spans="16:31" s="189" customFormat="1" ht="11.85" customHeight="1" x14ac:dyDescent="0.2">
      <c r="P284" s="190"/>
      <c r="Q284" s="230"/>
      <c r="R284" s="230"/>
      <c r="S284" s="23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</row>
    <row r="285" spans="16:31" s="189" customFormat="1" ht="11.85" customHeight="1" x14ac:dyDescent="0.2">
      <c r="P285" s="190"/>
      <c r="Q285" s="230"/>
      <c r="R285" s="230"/>
      <c r="S285" s="230"/>
      <c r="T285" s="190"/>
      <c r="U285" s="190"/>
      <c r="V285" s="190"/>
      <c r="W285" s="190"/>
      <c r="X285" s="190"/>
      <c r="Y285" s="190"/>
      <c r="Z285" s="190"/>
      <c r="AA285" s="190"/>
      <c r="AB285" s="190"/>
      <c r="AC285" s="190"/>
      <c r="AD285" s="190"/>
      <c r="AE285" s="190"/>
    </row>
    <row r="286" spans="16:31" s="189" customFormat="1" ht="11.85" customHeight="1" x14ac:dyDescent="0.2">
      <c r="P286" s="190"/>
      <c r="Q286" s="230"/>
      <c r="R286" s="230"/>
      <c r="S286" s="230"/>
      <c r="T286" s="190"/>
      <c r="U286" s="190"/>
      <c r="V286" s="190"/>
      <c r="W286" s="190"/>
      <c r="X286" s="190"/>
      <c r="Y286" s="190"/>
      <c r="Z286" s="190"/>
      <c r="AA286" s="190"/>
      <c r="AB286" s="190"/>
      <c r="AC286" s="190"/>
      <c r="AD286" s="190"/>
      <c r="AE286" s="190"/>
    </row>
    <row r="287" spans="16:31" s="189" customFormat="1" ht="11.85" customHeight="1" x14ac:dyDescent="0.2">
      <c r="P287" s="190"/>
      <c r="Q287" s="230"/>
      <c r="R287" s="230"/>
      <c r="S287" s="23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</row>
    <row r="288" spans="16:31" s="189" customFormat="1" ht="11.85" customHeight="1" x14ac:dyDescent="0.2">
      <c r="P288" s="190"/>
      <c r="Q288" s="230"/>
      <c r="R288" s="230"/>
      <c r="S288" s="23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</row>
    <row r="289" spans="16:31" s="189" customFormat="1" ht="11.85" customHeight="1" x14ac:dyDescent="0.2">
      <c r="P289" s="190"/>
      <c r="Q289" s="230"/>
      <c r="R289" s="230"/>
      <c r="S289" s="23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</row>
    <row r="290" spans="16:31" s="189" customFormat="1" ht="11.85" customHeight="1" x14ac:dyDescent="0.2">
      <c r="P290" s="190"/>
      <c r="Q290" s="230"/>
      <c r="R290" s="230"/>
      <c r="S290" s="23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</row>
    <row r="291" spans="16:31" s="189" customFormat="1" ht="11.85" customHeight="1" x14ac:dyDescent="0.2">
      <c r="P291" s="190"/>
      <c r="Q291" s="230"/>
      <c r="R291" s="230"/>
      <c r="S291" s="230"/>
      <c r="T291" s="190"/>
      <c r="U291" s="190"/>
      <c r="V291" s="190"/>
      <c r="W291" s="190"/>
      <c r="X291" s="190"/>
      <c r="Y291" s="190"/>
      <c r="Z291" s="190"/>
      <c r="AA291" s="190"/>
      <c r="AB291" s="190"/>
      <c r="AC291" s="190"/>
      <c r="AD291" s="190"/>
      <c r="AE291" s="190"/>
    </row>
    <row r="292" spans="16:31" s="189" customFormat="1" ht="11.85" customHeight="1" x14ac:dyDescent="0.2">
      <c r="P292" s="190"/>
      <c r="Q292" s="230"/>
      <c r="R292" s="230"/>
      <c r="S292" s="230"/>
      <c r="T292" s="190"/>
      <c r="U292" s="190"/>
      <c r="V292" s="190"/>
      <c r="W292" s="190"/>
      <c r="X292" s="190"/>
      <c r="Y292" s="190"/>
      <c r="Z292" s="190"/>
      <c r="AA292" s="190"/>
      <c r="AB292" s="190"/>
      <c r="AC292" s="190"/>
      <c r="AD292" s="190"/>
      <c r="AE292" s="190"/>
    </row>
    <row r="293" spans="16:31" s="189" customFormat="1" ht="11.85" customHeight="1" x14ac:dyDescent="0.2">
      <c r="P293" s="190"/>
      <c r="Q293" s="230"/>
      <c r="R293" s="230"/>
      <c r="S293" s="230"/>
      <c r="T293" s="190"/>
      <c r="U293" s="190"/>
      <c r="V293" s="190"/>
      <c r="W293" s="190"/>
      <c r="X293" s="190"/>
      <c r="Y293" s="190"/>
      <c r="Z293" s="190"/>
      <c r="AA293" s="190"/>
      <c r="AB293" s="190"/>
      <c r="AC293" s="190"/>
      <c r="AD293" s="190"/>
      <c r="AE293" s="190"/>
    </row>
    <row r="294" spans="16:31" s="189" customFormat="1" ht="11.85" customHeight="1" x14ac:dyDescent="0.2">
      <c r="P294" s="190"/>
      <c r="Q294" s="230"/>
      <c r="R294" s="230"/>
      <c r="S294" s="230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  <c r="AE294" s="190"/>
    </row>
    <row r="295" spans="16:31" s="189" customFormat="1" ht="11.85" customHeight="1" x14ac:dyDescent="0.2">
      <c r="P295" s="190"/>
      <c r="Q295" s="230"/>
      <c r="R295" s="230"/>
      <c r="S295" s="230"/>
      <c r="T295" s="190"/>
      <c r="U295" s="190"/>
      <c r="V295" s="190"/>
      <c r="W295" s="190"/>
      <c r="X295" s="190"/>
      <c r="Y295" s="190"/>
      <c r="Z295" s="190"/>
      <c r="AA295" s="190"/>
      <c r="AB295" s="190"/>
      <c r="AC295" s="190"/>
      <c r="AD295" s="190"/>
      <c r="AE295" s="190"/>
    </row>
    <row r="296" spans="16:31" s="189" customFormat="1" ht="11.85" customHeight="1" x14ac:dyDescent="0.2">
      <c r="P296" s="190"/>
      <c r="Q296" s="230"/>
      <c r="R296" s="230"/>
      <c r="S296" s="230"/>
      <c r="T296" s="190"/>
      <c r="U296" s="190"/>
      <c r="V296" s="190"/>
      <c r="W296" s="190"/>
      <c r="X296" s="190"/>
      <c r="Y296" s="190"/>
      <c r="Z296" s="190"/>
      <c r="AA296" s="190"/>
      <c r="AB296" s="190"/>
      <c r="AC296" s="190"/>
      <c r="AD296" s="190"/>
      <c r="AE296" s="190"/>
    </row>
    <row r="297" spans="16:31" s="189" customFormat="1" ht="11.85" customHeight="1" x14ac:dyDescent="0.2">
      <c r="P297" s="190"/>
      <c r="Q297" s="230"/>
      <c r="R297" s="230"/>
      <c r="S297" s="230"/>
      <c r="T297" s="190"/>
      <c r="U297" s="190"/>
      <c r="V297" s="190"/>
      <c r="W297" s="190"/>
      <c r="X297" s="190"/>
      <c r="Y297" s="190"/>
      <c r="Z297" s="190"/>
      <c r="AA297" s="190"/>
      <c r="AB297" s="190"/>
      <c r="AC297" s="190"/>
      <c r="AD297" s="190"/>
      <c r="AE297" s="190"/>
    </row>
    <row r="298" spans="16:31" s="189" customFormat="1" ht="11.85" customHeight="1" x14ac:dyDescent="0.2">
      <c r="P298" s="190"/>
      <c r="Q298" s="230"/>
      <c r="R298" s="230"/>
      <c r="S298" s="230"/>
      <c r="T298" s="190"/>
      <c r="U298" s="190"/>
      <c r="V298" s="190"/>
      <c r="W298" s="190"/>
      <c r="X298" s="190"/>
      <c r="Y298" s="190"/>
      <c r="Z298" s="190"/>
      <c r="AA298" s="190"/>
      <c r="AB298" s="190"/>
      <c r="AC298" s="190"/>
      <c r="AD298" s="190"/>
      <c r="AE298" s="190"/>
    </row>
    <row r="299" spans="16:31" s="189" customFormat="1" ht="11.85" customHeight="1" x14ac:dyDescent="0.2">
      <c r="P299" s="190"/>
      <c r="Q299" s="230"/>
      <c r="R299" s="230"/>
      <c r="S299" s="230"/>
      <c r="T299" s="190"/>
      <c r="U299" s="190"/>
      <c r="V299" s="190"/>
      <c r="W299" s="190"/>
      <c r="X299" s="190"/>
      <c r="Y299" s="190"/>
      <c r="Z299" s="190"/>
      <c r="AA299" s="190"/>
      <c r="AB299" s="190"/>
      <c r="AC299" s="190"/>
      <c r="AD299" s="190"/>
      <c r="AE299" s="190"/>
    </row>
    <row r="300" spans="16:31" s="189" customFormat="1" ht="11.85" customHeight="1" x14ac:dyDescent="0.2">
      <c r="P300" s="190"/>
      <c r="Q300" s="230"/>
      <c r="R300" s="230"/>
      <c r="S300" s="230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</row>
    <row r="301" spans="16:31" s="189" customFormat="1" ht="11.85" customHeight="1" x14ac:dyDescent="0.2">
      <c r="P301" s="190"/>
      <c r="Q301" s="230"/>
      <c r="R301" s="230"/>
      <c r="S301" s="230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</row>
    <row r="302" spans="16:31" s="189" customFormat="1" ht="11.85" customHeight="1" x14ac:dyDescent="0.2">
      <c r="P302" s="190"/>
      <c r="Q302" s="230"/>
      <c r="R302" s="230"/>
      <c r="S302" s="23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</row>
    <row r="303" spans="16:31" s="189" customFormat="1" ht="11.85" customHeight="1" x14ac:dyDescent="0.2">
      <c r="P303" s="190"/>
      <c r="Q303" s="230"/>
      <c r="R303" s="230"/>
      <c r="S303" s="230"/>
      <c r="T303" s="190"/>
      <c r="U303" s="190"/>
      <c r="V303" s="190"/>
      <c r="W303" s="190"/>
      <c r="X303" s="190"/>
      <c r="Y303" s="190"/>
      <c r="Z303" s="190"/>
      <c r="AA303" s="190"/>
      <c r="AB303" s="190"/>
      <c r="AC303" s="190"/>
      <c r="AD303" s="190"/>
      <c r="AE303" s="190"/>
    </row>
    <row r="304" spans="16:31" s="189" customFormat="1" ht="11.85" customHeight="1" x14ac:dyDescent="0.2">
      <c r="P304" s="190"/>
      <c r="Q304" s="230"/>
      <c r="R304" s="230"/>
      <c r="S304" s="230"/>
      <c r="T304" s="190"/>
      <c r="U304" s="190"/>
      <c r="V304" s="190"/>
      <c r="W304" s="190"/>
      <c r="X304" s="190"/>
      <c r="Y304" s="190"/>
      <c r="Z304" s="190"/>
      <c r="AA304" s="190"/>
      <c r="AB304" s="190"/>
      <c r="AC304" s="190"/>
      <c r="AD304" s="190"/>
      <c r="AE304" s="190"/>
    </row>
    <row r="305" spans="16:31" s="189" customFormat="1" ht="11.85" customHeight="1" x14ac:dyDescent="0.2">
      <c r="P305" s="190"/>
      <c r="Q305" s="230"/>
      <c r="R305" s="230"/>
      <c r="S305" s="230"/>
      <c r="T305" s="190"/>
      <c r="U305" s="190"/>
      <c r="V305" s="190"/>
      <c r="W305" s="190"/>
      <c r="X305" s="190"/>
      <c r="Y305" s="190"/>
      <c r="Z305" s="190"/>
      <c r="AA305" s="190"/>
      <c r="AB305" s="190"/>
      <c r="AC305" s="190"/>
      <c r="AD305" s="190"/>
      <c r="AE305" s="190"/>
    </row>
    <row r="306" spans="16:31" s="189" customFormat="1" ht="11.85" customHeight="1" x14ac:dyDescent="0.2">
      <c r="P306" s="190"/>
      <c r="Q306" s="230"/>
      <c r="R306" s="230"/>
      <c r="S306" s="230"/>
      <c r="T306" s="190"/>
      <c r="U306" s="190"/>
      <c r="V306" s="190"/>
      <c r="W306" s="190"/>
      <c r="X306" s="190"/>
      <c r="Y306" s="190"/>
      <c r="Z306" s="190"/>
      <c r="AA306" s="190"/>
      <c r="AB306" s="190"/>
      <c r="AC306" s="190"/>
      <c r="AD306" s="190"/>
      <c r="AE306" s="190"/>
    </row>
    <row r="307" spans="16:31" s="189" customFormat="1" ht="11.85" customHeight="1" x14ac:dyDescent="0.2">
      <c r="P307" s="190"/>
      <c r="Q307" s="230"/>
      <c r="R307" s="230"/>
      <c r="S307" s="230"/>
      <c r="T307" s="190"/>
      <c r="U307" s="190"/>
      <c r="V307" s="190"/>
      <c r="W307" s="190"/>
      <c r="X307" s="190"/>
      <c r="Y307" s="190"/>
      <c r="Z307" s="190"/>
      <c r="AA307" s="190"/>
      <c r="AB307" s="190"/>
      <c r="AC307" s="190"/>
      <c r="AD307" s="190"/>
      <c r="AE307" s="190"/>
    </row>
    <row r="308" spans="16:31" s="189" customFormat="1" ht="11.85" customHeight="1" x14ac:dyDescent="0.2">
      <c r="P308" s="190"/>
      <c r="Q308" s="230"/>
      <c r="R308" s="230"/>
      <c r="S308" s="230"/>
      <c r="T308" s="190"/>
      <c r="U308" s="190"/>
      <c r="V308" s="190"/>
      <c r="W308" s="190"/>
      <c r="X308" s="190"/>
      <c r="Y308" s="190"/>
      <c r="Z308" s="190"/>
      <c r="AA308" s="190"/>
      <c r="AB308" s="190"/>
      <c r="AC308" s="190"/>
      <c r="AD308" s="190"/>
      <c r="AE308" s="190"/>
    </row>
    <row r="309" spans="16:31" s="189" customFormat="1" ht="11.85" customHeight="1" x14ac:dyDescent="0.2">
      <c r="P309" s="190"/>
      <c r="Q309" s="230"/>
      <c r="R309" s="230"/>
      <c r="S309" s="230"/>
      <c r="T309" s="190"/>
      <c r="U309" s="190"/>
      <c r="V309" s="190"/>
      <c r="W309" s="190"/>
      <c r="X309" s="190"/>
      <c r="Y309" s="190"/>
      <c r="Z309" s="190"/>
      <c r="AA309" s="190"/>
      <c r="AB309" s="190"/>
      <c r="AC309" s="190"/>
      <c r="AD309" s="190"/>
      <c r="AE309" s="190"/>
    </row>
    <row r="310" spans="16:31" s="189" customFormat="1" ht="11.85" customHeight="1" x14ac:dyDescent="0.2">
      <c r="P310" s="190"/>
      <c r="Q310" s="230"/>
      <c r="R310" s="230"/>
      <c r="S310" s="230"/>
      <c r="T310" s="190"/>
      <c r="U310" s="190"/>
      <c r="V310" s="190"/>
      <c r="W310" s="190"/>
      <c r="X310" s="190"/>
      <c r="Y310" s="190"/>
      <c r="Z310" s="190"/>
      <c r="AA310" s="190"/>
      <c r="AB310" s="190"/>
      <c r="AC310" s="190"/>
      <c r="AD310" s="190"/>
      <c r="AE310" s="190"/>
    </row>
    <row r="311" spans="16:31" s="189" customFormat="1" ht="11.85" customHeight="1" x14ac:dyDescent="0.2">
      <c r="P311" s="190"/>
      <c r="Q311" s="230"/>
      <c r="R311" s="230"/>
      <c r="S311" s="230"/>
      <c r="T311" s="190"/>
      <c r="U311" s="190"/>
      <c r="V311" s="190"/>
      <c r="W311" s="190"/>
      <c r="X311" s="190"/>
      <c r="Y311" s="190"/>
      <c r="Z311" s="190"/>
      <c r="AA311" s="190"/>
      <c r="AB311" s="190"/>
      <c r="AC311" s="190"/>
      <c r="AD311" s="190"/>
      <c r="AE311" s="190"/>
    </row>
    <row r="312" spans="16:31" s="189" customFormat="1" ht="11.85" customHeight="1" x14ac:dyDescent="0.2">
      <c r="P312" s="190"/>
      <c r="Q312" s="230"/>
      <c r="R312" s="230"/>
      <c r="S312" s="230"/>
      <c r="T312" s="190"/>
      <c r="U312" s="190"/>
      <c r="V312" s="190"/>
      <c r="W312" s="190"/>
      <c r="X312" s="190"/>
      <c r="Y312" s="190"/>
      <c r="Z312" s="190"/>
      <c r="AA312" s="190"/>
      <c r="AB312" s="190"/>
      <c r="AC312" s="190"/>
      <c r="AD312" s="190"/>
      <c r="AE312" s="190"/>
    </row>
    <row r="313" spans="16:31" s="189" customFormat="1" ht="11.85" customHeight="1" x14ac:dyDescent="0.2">
      <c r="P313" s="190"/>
      <c r="Q313" s="230"/>
      <c r="R313" s="230"/>
      <c r="S313" s="230"/>
      <c r="T313" s="190"/>
      <c r="U313" s="190"/>
      <c r="V313" s="190"/>
      <c r="W313" s="190"/>
      <c r="X313" s="190"/>
      <c r="Y313" s="190"/>
      <c r="Z313" s="190"/>
      <c r="AA313" s="190"/>
      <c r="AB313" s="190"/>
      <c r="AC313" s="190"/>
      <c r="AD313" s="190"/>
      <c r="AE313" s="190"/>
    </row>
    <row r="314" spans="16:31" s="189" customFormat="1" ht="11.85" customHeight="1" x14ac:dyDescent="0.2">
      <c r="P314" s="190"/>
      <c r="Q314" s="230"/>
      <c r="R314" s="230"/>
      <c r="S314" s="23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</row>
    <row r="315" spans="16:31" s="189" customFormat="1" ht="11.85" customHeight="1" x14ac:dyDescent="0.2">
      <c r="P315" s="190"/>
      <c r="Q315" s="230"/>
      <c r="R315" s="230"/>
      <c r="S315" s="23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</row>
    <row r="316" spans="16:31" s="189" customFormat="1" ht="11.85" customHeight="1" x14ac:dyDescent="0.2">
      <c r="P316" s="190"/>
      <c r="Q316" s="230"/>
      <c r="R316" s="230"/>
      <c r="S316" s="23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</row>
    <row r="317" spans="16:31" s="189" customFormat="1" ht="11.85" customHeight="1" x14ac:dyDescent="0.2">
      <c r="P317" s="190"/>
      <c r="Q317" s="230"/>
      <c r="R317" s="230"/>
      <c r="S317" s="23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</row>
    <row r="318" spans="16:31" s="189" customFormat="1" ht="11.85" customHeight="1" x14ac:dyDescent="0.2">
      <c r="P318" s="190"/>
      <c r="Q318" s="230"/>
      <c r="R318" s="230"/>
      <c r="S318" s="23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</row>
    <row r="319" spans="16:31" s="189" customFormat="1" ht="11.85" customHeight="1" x14ac:dyDescent="0.2">
      <c r="P319" s="190"/>
      <c r="Q319" s="230"/>
      <c r="R319" s="230"/>
      <c r="S319" s="230"/>
      <c r="T319" s="190"/>
      <c r="U319" s="190"/>
      <c r="V319" s="190"/>
      <c r="W319" s="190"/>
      <c r="X319" s="190"/>
      <c r="Y319" s="190"/>
      <c r="Z319" s="190"/>
      <c r="AA319" s="190"/>
      <c r="AB319" s="190"/>
      <c r="AC319" s="190"/>
      <c r="AD319" s="190"/>
      <c r="AE319" s="190"/>
    </row>
    <row r="320" spans="16:31" s="189" customFormat="1" ht="11.85" customHeight="1" x14ac:dyDescent="0.2">
      <c r="P320" s="190"/>
      <c r="Q320" s="230"/>
      <c r="R320" s="230"/>
      <c r="S320" s="230"/>
      <c r="T320" s="190"/>
      <c r="U320" s="190"/>
      <c r="V320" s="190"/>
      <c r="W320" s="190"/>
      <c r="X320" s="190"/>
      <c r="Y320" s="190"/>
      <c r="Z320" s="190"/>
      <c r="AA320" s="190"/>
      <c r="AB320" s="190"/>
      <c r="AC320" s="190"/>
      <c r="AD320" s="190"/>
      <c r="AE320" s="190"/>
    </row>
    <row r="321" spans="16:31" s="189" customFormat="1" ht="11.85" customHeight="1" x14ac:dyDescent="0.2">
      <c r="P321" s="190"/>
      <c r="Q321" s="230"/>
      <c r="R321" s="230"/>
      <c r="S321" s="230"/>
      <c r="T321" s="190"/>
      <c r="U321" s="190"/>
      <c r="V321" s="190"/>
      <c r="W321" s="190"/>
      <c r="X321" s="190"/>
      <c r="Y321" s="190"/>
      <c r="Z321" s="190"/>
      <c r="AA321" s="190"/>
      <c r="AB321" s="190"/>
      <c r="AC321" s="190"/>
      <c r="AD321" s="190"/>
      <c r="AE321" s="190"/>
    </row>
    <row r="322" spans="16:31" s="189" customFormat="1" ht="11.85" customHeight="1" x14ac:dyDescent="0.2">
      <c r="P322" s="190"/>
      <c r="Q322" s="230"/>
      <c r="R322" s="230"/>
      <c r="S322" s="230"/>
      <c r="T322" s="190"/>
      <c r="U322" s="190"/>
      <c r="V322" s="190"/>
      <c r="W322" s="190"/>
      <c r="X322" s="190"/>
      <c r="Y322" s="190"/>
      <c r="Z322" s="190"/>
      <c r="AA322" s="190"/>
      <c r="AB322" s="190"/>
      <c r="AC322" s="190"/>
      <c r="AD322" s="190"/>
      <c r="AE322" s="190"/>
    </row>
    <row r="323" spans="16:31" s="189" customFormat="1" ht="11.85" customHeight="1" x14ac:dyDescent="0.2">
      <c r="P323" s="190"/>
      <c r="Q323" s="230"/>
      <c r="R323" s="230"/>
      <c r="S323" s="230"/>
      <c r="T323" s="190"/>
      <c r="U323" s="190"/>
      <c r="V323" s="190"/>
      <c r="W323" s="190"/>
      <c r="X323" s="190"/>
      <c r="Y323" s="190"/>
      <c r="Z323" s="190"/>
      <c r="AA323" s="190"/>
      <c r="AB323" s="190"/>
      <c r="AC323" s="190"/>
      <c r="AD323" s="190"/>
      <c r="AE323" s="190"/>
    </row>
    <row r="324" spans="16:31" s="189" customFormat="1" ht="11.85" customHeight="1" x14ac:dyDescent="0.2">
      <c r="P324" s="190"/>
      <c r="Q324" s="230"/>
      <c r="R324" s="230"/>
      <c r="S324" s="230"/>
      <c r="T324" s="190"/>
      <c r="U324" s="190"/>
      <c r="V324" s="190"/>
      <c r="W324" s="190"/>
      <c r="X324" s="190"/>
      <c r="Y324" s="190"/>
      <c r="Z324" s="190"/>
      <c r="AA324" s="190"/>
      <c r="AB324" s="190"/>
      <c r="AC324" s="190"/>
      <c r="AD324" s="190"/>
      <c r="AE324" s="190"/>
    </row>
    <row r="325" spans="16:31" s="189" customFormat="1" ht="11.85" customHeight="1" x14ac:dyDescent="0.2">
      <c r="P325" s="190"/>
      <c r="Q325" s="230"/>
      <c r="R325" s="230"/>
      <c r="S325" s="230"/>
      <c r="T325" s="190"/>
      <c r="U325" s="190"/>
      <c r="V325" s="190"/>
      <c r="W325" s="190"/>
      <c r="X325" s="190"/>
      <c r="Y325" s="190"/>
      <c r="Z325" s="190"/>
      <c r="AA325" s="190"/>
      <c r="AB325" s="190"/>
      <c r="AC325" s="190"/>
      <c r="AD325" s="190"/>
      <c r="AE325" s="190"/>
    </row>
    <row r="326" spans="16:31" s="189" customFormat="1" ht="11.85" customHeight="1" x14ac:dyDescent="0.2">
      <c r="P326" s="190"/>
      <c r="Q326" s="230"/>
      <c r="R326" s="230"/>
      <c r="S326" s="230"/>
      <c r="T326" s="190"/>
      <c r="U326" s="190"/>
      <c r="V326" s="190"/>
      <c r="W326" s="190"/>
      <c r="X326" s="190"/>
      <c r="Y326" s="190"/>
      <c r="Z326" s="190"/>
      <c r="AA326" s="190"/>
      <c r="AB326" s="190"/>
      <c r="AC326" s="190"/>
      <c r="AD326" s="190"/>
      <c r="AE326" s="190"/>
    </row>
    <row r="327" spans="16:31" s="189" customFormat="1" ht="11.85" customHeight="1" x14ac:dyDescent="0.2">
      <c r="P327" s="190"/>
      <c r="Q327" s="230"/>
      <c r="R327" s="230"/>
      <c r="S327" s="230"/>
      <c r="T327" s="190"/>
      <c r="U327" s="190"/>
      <c r="V327" s="190"/>
      <c r="W327" s="190"/>
      <c r="X327" s="190"/>
      <c r="Y327" s="190"/>
      <c r="Z327" s="190"/>
      <c r="AA327" s="190"/>
      <c r="AB327" s="190"/>
      <c r="AC327" s="190"/>
      <c r="AD327" s="190"/>
      <c r="AE327" s="190"/>
    </row>
    <row r="328" spans="16:31" s="189" customFormat="1" ht="11.85" customHeight="1" x14ac:dyDescent="0.2">
      <c r="P328" s="190"/>
      <c r="Q328" s="230"/>
      <c r="R328" s="230"/>
      <c r="S328" s="230"/>
      <c r="T328" s="190"/>
      <c r="U328" s="190"/>
      <c r="V328" s="190"/>
      <c r="W328" s="190"/>
      <c r="X328" s="190"/>
      <c r="Y328" s="190"/>
      <c r="Z328" s="190"/>
      <c r="AA328" s="190"/>
      <c r="AB328" s="190"/>
      <c r="AC328" s="190"/>
      <c r="AD328" s="190"/>
      <c r="AE328" s="190"/>
    </row>
    <row r="329" spans="16:31" s="189" customFormat="1" ht="11.85" customHeight="1" x14ac:dyDescent="0.2">
      <c r="P329" s="190"/>
      <c r="Q329" s="230"/>
      <c r="R329" s="230"/>
      <c r="S329" s="230"/>
      <c r="T329" s="190"/>
      <c r="U329" s="190"/>
      <c r="V329" s="190"/>
      <c r="W329" s="190"/>
      <c r="X329" s="190"/>
      <c r="Y329" s="190"/>
      <c r="Z329" s="190"/>
      <c r="AA329" s="190"/>
      <c r="AB329" s="190"/>
      <c r="AC329" s="190"/>
      <c r="AD329" s="190"/>
      <c r="AE329" s="190"/>
    </row>
    <row r="330" spans="16:31" s="189" customFormat="1" ht="11.85" customHeight="1" x14ac:dyDescent="0.2">
      <c r="P330" s="190"/>
      <c r="Q330" s="230"/>
      <c r="R330" s="230"/>
      <c r="S330" s="23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</row>
    <row r="331" spans="16:31" s="189" customFormat="1" ht="11.85" customHeight="1" x14ac:dyDescent="0.2">
      <c r="P331" s="190"/>
      <c r="Q331" s="230"/>
      <c r="R331" s="230"/>
      <c r="S331" s="23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</row>
    <row r="332" spans="16:31" s="189" customFormat="1" ht="11.85" customHeight="1" x14ac:dyDescent="0.2">
      <c r="P332" s="190"/>
      <c r="Q332" s="230"/>
      <c r="R332" s="230"/>
      <c r="S332" s="23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</row>
    <row r="333" spans="16:31" s="189" customFormat="1" ht="11.85" customHeight="1" x14ac:dyDescent="0.2">
      <c r="P333" s="190"/>
      <c r="Q333" s="230"/>
      <c r="R333" s="230"/>
      <c r="S333" s="23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</row>
    <row r="334" spans="16:31" s="189" customFormat="1" ht="11.85" customHeight="1" x14ac:dyDescent="0.2">
      <c r="P334" s="190"/>
      <c r="Q334" s="230"/>
      <c r="R334" s="230"/>
      <c r="S334" s="23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</row>
    <row r="335" spans="16:31" s="189" customFormat="1" ht="11.85" customHeight="1" x14ac:dyDescent="0.2">
      <c r="P335" s="190"/>
      <c r="Q335" s="230"/>
      <c r="R335" s="230"/>
      <c r="S335" s="23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</row>
    <row r="336" spans="16:31" s="189" customFormat="1" ht="11.85" customHeight="1" x14ac:dyDescent="0.2">
      <c r="P336" s="190"/>
      <c r="Q336" s="230"/>
      <c r="R336" s="230"/>
      <c r="S336" s="23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</row>
    <row r="337" spans="16:31" s="189" customFormat="1" ht="11.85" customHeight="1" x14ac:dyDescent="0.2">
      <c r="P337" s="190"/>
      <c r="Q337" s="230"/>
      <c r="R337" s="230"/>
      <c r="S337" s="23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</row>
    <row r="338" spans="16:31" s="189" customFormat="1" ht="11.85" customHeight="1" x14ac:dyDescent="0.2">
      <c r="P338" s="190"/>
      <c r="Q338" s="230"/>
      <c r="R338" s="230"/>
      <c r="S338" s="230"/>
      <c r="T338" s="190"/>
      <c r="U338" s="190"/>
      <c r="V338" s="190"/>
      <c r="W338" s="190"/>
      <c r="X338" s="190"/>
      <c r="Y338" s="190"/>
      <c r="Z338" s="190"/>
      <c r="AA338" s="190"/>
      <c r="AB338" s="190"/>
      <c r="AC338" s="190"/>
      <c r="AD338" s="190"/>
      <c r="AE338" s="190"/>
    </row>
    <row r="339" spans="16:31" s="189" customFormat="1" ht="11.85" customHeight="1" x14ac:dyDescent="0.2">
      <c r="P339" s="190"/>
      <c r="Q339" s="230"/>
      <c r="R339" s="230"/>
      <c r="S339" s="230"/>
      <c r="T339" s="190"/>
      <c r="U339" s="190"/>
      <c r="V339" s="190"/>
      <c r="W339" s="190"/>
      <c r="X339" s="190"/>
      <c r="Y339" s="190"/>
      <c r="Z339" s="190"/>
      <c r="AA339" s="190"/>
      <c r="AB339" s="190"/>
      <c r="AC339" s="190"/>
      <c r="AD339" s="190"/>
      <c r="AE339" s="190"/>
    </row>
    <row r="340" spans="16:31" s="189" customFormat="1" ht="11.85" customHeight="1" x14ac:dyDescent="0.2">
      <c r="P340" s="190"/>
      <c r="Q340" s="230"/>
      <c r="R340" s="230"/>
      <c r="S340" s="230"/>
      <c r="T340" s="190"/>
      <c r="U340" s="190"/>
      <c r="V340" s="190"/>
      <c r="W340" s="190"/>
      <c r="X340" s="190"/>
      <c r="Y340" s="190"/>
      <c r="Z340" s="190"/>
      <c r="AA340" s="190"/>
      <c r="AB340" s="190"/>
      <c r="AC340" s="190"/>
      <c r="AD340" s="190"/>
      <c r="AE340" s="190"/>
    </row>
    <row r="341" spans="16:31" s="189" customFormat="1" ht="11.85" customHeight="1" x14ac:dyDescent="0.2">
      <c r="P341" s="190"/>
      <c r="Q341" s="230"/>
      <c r="R341" s="230"/>
      <c r="S341" s="230"/>
      <c r="T341" s="190"/>
      <c r="U341" s="190"/>
      <c r="V341" s="190"/>
      <c r="W341" s="190"/>
      <c r="X341" s="190"/>
      <c r="Y341" s="190"/>
      <c r="Z341" s="190"/>
      <c r="AA341" s="190"/>
      <c r="AB341" s="190"/>
      <c r="AC341" s="190"/>
      <c r="AD341" s="190"/>
      <c r="AE341" s="190"/>
    </row>
    <row r="342" spans="16:31" s="189" customFormat="1" ht="11.85" customHeight="1" x14ac:dyDescent="0.2">
      <c r="P342" s="190"/>
      <c r="Q342" s="230"/>
      <c r="R342" s="230"/>
      <c r="S342" s="230"/>
      <c r="T342" s="190"/>
      <c r="U342" s="190"/>
      <c r="V342" s="190"/>
      <c r="W342" s="190"/>
      <c r="X342" s="190"/>
      <c r="Y342" s="190"/>
      <c r="Z342" s="190"/>
      <c r="AA342" s="190"/>
      <c r="AB342" s="190"/>
      <c r="AC342" s="190"/>
      <c r="AD342" s="190"/>
      <c r="AE342" s="190"/>
    </row>
    <row r="343" spans="16:31" s="189" customFormat="1" ht="11.85" customHeight="1" x14ac:dyDescent="0.2">
      <c r="P343" s="190"/>
      <c r="Q343" s="230"/>
      <c r="R343" s="230"/>
      <c r="S343" s="230"/>
      <c r="T343" s="190"/>
      <c r="U343" s="190"/>
      <c r="V343" s="190"/>
      <c r="W343" s="190"/>
      <c r="X343" s="190"/>
      <c r="Y343" s="190"/>
      <c r="Z343" s="190"/>
      <c r="AA343" s="190"/>
      <c r="AB343" s="190"/>
      <c r="AC343" s="190"/>
      <c r="AD343" s="190"/>
      <c r="AE343" s="190"/>
    </row>
    <row r="344" spans="16:31" s="189" customFormat="1" ht="11.85" customHeight="1" x14ac:dyDescent="0.2">
      <c r="P344" s="190"/>
      <c r="Q344" s="230"/>
      <c r="R344" s="230"/>
      <c r="S344" s="230"/>
      <c r="T344" s="190"/>
      <c r="U344" s="190"/>
      <c r="V344" s="190"/>
      <c r="W344" s="190"/>
      <c r="X344" s="190"/>
      <c r="Y344" s="190"/>
      <c r="Z344" s="190"/>
      <c r="AA344" s="190"/>
      <c r="AB344" s="190"/>
      <c r="AC344" s="190"/>
      <c r="AD344" s="190"/>
      <c r="AE344" s="190"/>
    </row>
    <row r="345" spans="16:31" s="189" customFormat="1" ht="11.85" customHeight="1" x14ac:dyDescent="0.2">
      <c r="P345" s="190"/>
      <c r="Q345" s="230"/>
      <c r="R345" s="230"/>
      <c r="S345" s="230"/>
      <c r="T345" s="190"/>
      <c r="U345" s="190"/>
      <c r="V345" s="190"/>
      <c r="W345" s="190"/>
      <c r="X345" s="190"/>
      <c r="Y345" s="190"/>
      <c r="Z345" s="190"/>
      <c r="AA345" s="190"/>
      <c r="AB345" s="190"/>
      <c r="AC345" s="190"/>
      <c r="AD345" s="190"/>
      <c r="AE345" s="190"/>
    </row>
    <row r="346" spans="16:31" s="189" customFormat="1" ht="11.85" customHeight="1" x14ac:dyDescent="0.2">
      <c r="P346" s="190"/>
      <c r="Q346" s="230"/>
      <c r="R346" s="230"/>
      <c r="S346" s="230"/>
      <c r="T346" s="190"/>
      <c r="U346" s="190"/>
      <c r="V346" s="190"/>
      <c r="W346" s="190"/>
      <c r="X346" s="190"/>
      <c r="Y346" s="190"/>
      <c r="Z346" s="190"/>
      <c r="AA346" s="190"/>
      <c r="AB346" s="190"/>
      <c r="AC346" s="190"/>
      <c r="AD346" s="190"/>
      <c r="AE346" s="190"/>
    </row>
    <row r="347" spans="16:31" s="189" customFormat="1" ht="11.85" customHeight="1" x14ac:dyDescent="0.2">
      <c r="P347" s="190"/>
      <c r="Q347" s="230"/>
      <c r="R347" s="230"/>
      <c r="S347" s="230"/>
      <c r="T347" s="190"/>
      <c r="U347" s="190"/>
      <c r="V347" s="190"/>
      <c r="W347" s="190"/>
      <c r="X347" s="190"/>
      <c r="Y347" s="190"/>
      <c r="Z347" s="190"/>
      <c r="AA347" s="190"/>
      <c r="AB347" s="190"/>
      <c r="AC347" s="190"/>
      <c r="AD347" s="190"/>
      <c r="AE347" s="190"/>
    </row>
    <row r="348" spans="16:31" s="189" customFormat="1" ht="11.85" customHeight="1" x14ac:dyDescent="0.2">
      <c r="P348" s="190"/>
      <c r="Q348" s="230"/>
      <c r="R348" s="230"/>
      <c r="S348" s="230"/>
      <c r="T348" s="190"/>
      <c r="U348" s="190"/>
      <c r="V348" s="190"/>
      <c r="W348" s="190"/>
      <c r="X348" s="190"/>
      <c r="Y348" s="190"/>
      <c r="Z348" s="190"/>
      <c r="AA348" s="190"/>
      <c r="AB348" s="190"/>
      <c r="AC348" s="190"/>
      <c r="AD348" s="190"/>
      <c r="AE348" s="190"/>
    </row>
    <row r="349" spans="16:31" s="189" customFormat="1" ht="11.85" customHeight="1" x14ac:dyDescent="0.2">
      <c r="P349" s="190"/>
      <c r="Q349" s="230"/>
      <c r="R349" s="230"/>
      <c r="S349" s="23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</row>
    <row r="350" spans="16:31" s="189" customFormat="1" ht="11.85" customHeight="1" x14ac:dyDescent="0.2">
      <c r="P350" s="190"/>
      <c r="Q350" s="230"/>
      <c r="R350" s="230"/>
      <c r="S350" s="23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</row>
    <row r="351" spans="16:31" s="189" customFormat="1" ht="11.85" customHeight="1" x14ac:dyDescent="0.2">
      <c r="P351" s="190"/>
      <c r="Q351" s="230"/>
      <c r="R351" s="230"/>
      <c r="S351" s="230"/>
      <c r="T351" s="190"/>
      <c r="U351" s="190"/>
      <c r="V351" s="190"/>
      <c r="W351" s="190"/>
      <c r="X351" s="190"/>
      <c r="Y351" s="190"/>
      <c r="Z351" s="190"/>
      <c r="AA351" s="190"/>
      <c r="AB351" s="190"/>
      <c r="AC351" s="190"/>
      <c r="AD351" s="190"/>
      <c r="AE351" s="190"/>
    </row>
    <row r="352" spans="16:31" s="189" customFormat="1" ht="11.85" customHeight="1" x14ac:dyDescent="0.2">
      <c r="P352" s="190"/>
      <c r="Q352" s="230"/>
      <c r="R352" s="230"/>
      <c r="S352" s="23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</row>
    <row r="353" spans="16:31" s="189" customFormat="1" ht="11.85" customHeight="1" x14ac:dyDescent="0.2">
      <c r="P353" s="190"/>
      <c r="Q353" s="230"/>
      <c r="R353" s="230"/>
      <c r="S353" s="23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</row>
    <row r="354" spans="16:31" s="189" customFormat="1" ht="11.85" customHeight="1" x14ac:dyDescent="0.2">
      <c r="P354" s="190"/>
      <c r="Q354" s="230"/>
      <c r="R354" s="230"/>
      <c r="S354" s="23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</row>
    <row r="355" spans="16:31" s="189" customFormat="1" ht="11.85" customHeight="1" x14ac:dyDescent="0.2">
      <c r="P355" s="190"/>
      <c r="Q355" s="230"/>
      <c r="R355" s="230"/>
      <c r="S355" s="23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</row>
    <row r="356" spans="16:31" s="189" customFormat="1" ht="11.85" customHeight="1" x14ac:dyDescent="0.2">
      <c r="P356" s="190"/>
      <c r="Q356" s="230"/>
      <c r="R356" s="230"/>
      <c r="S356" s="23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</row>
    <row r="357" spans="16:31" s="189" customFormat="1" ht="11.85" customHeight="1" x14ac:dyDescent="0.2">
      <c r="P357" s="190"/>
      <c r="Q357" s="230"/>
      <c r="R357" s="230"/>
      <c r="S357" s="23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</row>
    <row r="358" spans="16:31" s="189" customFormat="1" ht="11.85" customHeight="1" x14ac:dyDescent="0.2">
      <c r="P358" s="190"/>
      <c r="Q358" s="230"/>
      <c r="R358" s="230"/>
      <c r="S358" s="230"/>
      <c r="T358" s="190"/>
      <c r="U358" s="190"/>
      <c r="V358" s="190"/>
      <c r="W358" s="190"/>
      <c r="X358" s="190"/>
      <c r="Y358" s="190"/>
      <c r="Z358" s="190"/>
      <c r="AA358" s="190"/>
      <c r="AB358" s="190"/>
      <c r="AC358" s="190"/>
      <c r="AD358" s="190"/>
      <c r="AE358" s="190"/>
    </row>
    <row r="359" spans="16:31" s="189" customFormat="1" ht="11.85" customHeight="1" x14ac:dyDescent="0.2">
      <c r="P359" s="190"/>
      <c r="Q359" s="230"/>
      <c r="R359" s="230"/>
      <c r="S359" s="230"/>
      <c r="T359" s="190"/>
      <c r="U359" s="190"/>
      <c r="V359" s="190"/>
      <c r="W359" s="190"/>
      <c r="X359" s="190"/>
      <c r="Y359" s="190"/>
      <c r="Z359" s="190"/>
      <c r="AA359" s="190"/>
      <c r="AB359" s="190"/>
      <c r="AC359" s="190"/>
      <c r="AD359" s="190"/>
      <c r="AE359" s="190"/>
    </row>
    <row r="360" spans="16:31" s="189" customFormat="1" ht="11.85" customHeight="1" x14ac:dyDescent="0.2">
      <c r="P360" s="190"/>
      <c r="Q360" s="230"/>
      <c r="R360" s="230"/>
      <c r="S360" s="23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</row>
    <row r="361" spans="16:31" s="189" customFormat="1" ht="11.85" customHeight="1" x14ac:dyDescent="0.2">
      <c r="P361" s="190"/>
      <c r="Q361" s="230"/>
      <c r="R361" s="230"/>
      <c r="S361" s="230"/>
      <c r="T361" s="190"/>
      <c r="U361" s="190"/>
      <c r="V361" s="190"/>
      <c r="W361" s="190"/>
      <c r="X361" s="190"/>
      <c r="Y361" s="190"/>
      <c r="Z361" s="190"/>
      <c r="AA361" s="190"/>
      <c r="AB361" s="190"/>
      <c r="AC361" s="190"/>
      <c r="AD361" s="190"/>
      <c r="AE361" s="190"/>
    </row>
    <row r="362" spans="16:31" s="189" customFormat="1" ht="11.85" customHeight="1" x14ac:dyDescent="0.2">
      <c r="P362" s="190"/>
      <c r="Q362" s="230"/>
      <c r="R362" s="230"/>
      <c r="S362" s="230"/>
      <c r="T362" s="190"/>
      <c r="U362" s="190"/>
      <c r="V362" s="190"/>
      <c r="W362" s="190"/>
      <c r="X362" s="190"/>
      <c r="Y362" s="190"/>
      <c r="Z362" s="190"/>
      <c r="AA362" s="190"/>
      <c r="AB362" s="190"/>
      <c r="AC362" s="190"/>
      <c r="AD362" s="190"/>
      <c r="AE362" s="190"/>
    </row>
    <row r="363" spans="16:31" s="189" customFormat="1" ht="11.85" customHeight="1" x14ac:dyDescent="0.2">
      <c r="P363" s="190"/>
      <c r="Q363" s="230"/>
      <c r="R363" s="230"/>
      <c r="S363" s="230"/>
      <c r="T363" s="190"/>
      <c r="U363" s="190"/>
      <c r="V363" s="190"/>
      <c r="W363" s="190"/>
      <c r="X363" s="190"/>
      <c r="Y363" s="190"/>
      <c r="Z363" s="190"/>
      <c r="AA363" s="190"/>
      <c r="AB363" s="190"/>
      <c r="AC363" s="190"/>
      <c r="AD363" s="190"/>
      <c r="AE363" s="190"/>
    </row>
    <row r="364" spans="16:31" s="189" customFormat="1" ht="11.85" customHeight="1" x14ac:dyDescent="0.2">
      <c r="P364" s="190"/>
      <c r="Q364" s="230"/>
      <c r="R364" s="230"/>
      <c r="S364" s="230"/>
      <c r="T364" s="190"/>
      <c r="U364" s="190"/>
      <c r="V364" s="190"/>
      <c r="W364" s="190"/>
      <c r="X364" s="190"/>
      <c r="Y364" s="190"/>
      <c r="Z364" s="190"/>
      <c r="AA364" s="190"/>
      <c r="AB364" s="190"/>
      <c r="AC364" s="190"/>
      <c r="AD364" s="190"/>
      <c r="AE364" s="190"/>
    </row>
    <row r="365" spans="16:31" s="189" customFormat="1" ht="11.85" customHeight="1" x14ac:dyDescent="0.2">
      <c r="P365" s="190"/>
      <c r="Q365" s="230"/>
      <c r="R365" s="230"/>
      <c r="S365" s="230"/>
      <c r="T365" s="190"/>
      <c r="U365" s="190"/>
      <c r="V365" s="190"/>
      <c r="W365" s="190"/>
      <c r="X365" s="190"/>
      <c r="Y365" s="190"/>
      <c r="Z365" s="190"/>
      <c r="AA365" s="190"/>
      <c r="AB365" s="190"/>
      <c r="AC365" s="190"/>
      <c r="AD365" s="190"/>
      <c r="AE365" s="190"/>
    </row>
    <row r="366" spans="16:31" s="189" customFormat="1" ht="11.85" customHeight="1" x14ac:dyDescent="0.2">
      <c r="P366" s="190"/>
      <c r="Q366" s="230"/>
      <c r="R366" s="230"/>
      <c r="S366" s="230"/>
      <c r="T366" s="190"/>
      <c r="U366" s="190"/>
      <c r="V366" s="190"/>
      <c r="W366" s="190"/>
      <c r="X366" s="190"/>
      <c r="Y366" s="190"/>
      <c r="Z366" s="190"/>
      <c r="AA366" s="190"/>
      <c r="AB366" s="190"/>
      <c r="AC366" s="190"/>
      <c r="AD366" s="190"/>
      <c r="AE366" s="190"/>
    </row>
    <row r="367" spans="16:31" s="189" customFormat="1" ht="11.85" customHeight="1" x14ac:dyDescent="0.2">
      <c r="P367" s="190"/>
      <c r="Q367" s="230"/>
      <c r="R367" s="230"/>
      <c r="S367" s="230"/>
      <c r="T367" s="190"/>
      <c r="U367" s="190"/>
      <c r="V367" s="190"/>
      <c r="W367" s="190"/>
      <c r="X367" s="190"/>
      <c r="Y367" s="190"/>
      <c r="Z367" s="190"/>
      <c r="AA367" s="190"/>
      <c r="AB367" s="190"/>
      <c r="AC367" s="190"/>
      <c r="AD367" s="190"/>
      <c r="AE367" s="190"/>
    </row>
    <row r="368" spans="16:31" s="189" customFormat="1" ht="11.85" customHeight="1" x14ac:dyDescent="0.2">
      <c r="P368" s="190"/>
      <c r="Q368" s="230"/>
      <c r="R368" s="230"/>
      <c r="S368" s="230"/>
      <c r="T368" s="190"/>
      <c r="U368" s="190"/>
      <c r="V368" s="190"/>
      <c r="W368" s="190"/>
      <c r="X368" s="190"/>
      <c r="Y368" s="190"/>
      <c r="Z368" s="190"/>
      <c r="AA368" s="190"/>
      <c r="AB368" s="190"/>
      <c r="AC368" s="190"/>
      <c r="AD368" s="190"/>
      <c r="AE368" s="190"/>
    </row>
    <row r="369" spans="16:31" s="189" customFormat="1" ht="11.85" customHeight="1" x14ac:dyDescent="0.2">
      <c r="P369" s="190"/>
      <c r="Q369" s="230"/>
      <c r="R369" s="230"/>
      <c r="S369" s="230"/>
      <c r="T369" s="190"/>
      <c r="U369" s="190"/>
      <c r="V369" s="190"/>
      <c r="W369" s="190"/>
      <c r="X369" s="190"/>
      <c r="Y369" s="190"/>
      <c r="Z369" s="190"/>
      <c r="AA369" s="190"/>
      <c r="AB369" s="190"/>
      <c r="AC369" s="190"/>
      <c r="AD369" s="190"/>
      <c r="AE369" s="190"/>
    </row>
    <row r="370" spans="16:31" s="189" customFormat="1" ht="11.85" customHeight="1" x14ac:dyDescent="0.2">
      <c r="P370" s="190"/>
      <c r="Q370" s="230"/>
      <c r="R370" s="230"/>
      <c r="S370" s="230"/>
      <c r="T370" s="190"/>
      <c r="U370" s="190"/>
      <c r="V370" s="190"/>
      <c r="W370" s="190"/>
      <c r="X370" s="190"/>
      <c r="Y370" s="190"/>
      <c r="Z370" s="190"/>
      <c r="AA370" s="190"/>
      <c r="AB370" s="190"/>
      <c r="AC370" s="190"/>
      <c r="AD370" s="190"/>
      <c r="AE370" s="190"/>
    </row>
    <row r="371" spans="16:31" s="189" customFormat="1" ht="11.85" customHeight="1" x14ac:dyDescent="0.2">
      <c r="P371" s="190"/>
      <c r="Q371" s="230"/>
      <c r="R371" s="230"/>
      <c r="S371" s="23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</row>
    <row r="372" spans="16:31" s="189" customFormat="1" ht="11.85" customHeight="1" x14ac:dyDescent="0.2">
      <c r="P372" s="190"/>
      <c r="Q372" s="230"/>
      <c r="R372" s="230"/>
      <c r="S372" s="230"/>
      <c r="T372" s="190"/>
      <c r="U372" s="190"/>
      <c r="V372" s="190"/>
      <c r="W372" s="190"/>
      <c r="X372" s="190"/>
      <c r="Y372" s="190"/>
      <c r="Z372" s="190"/>
      <c r="AA372" s="190"/>
      <c r="AB372" s="190"/>
      <c r="AC372" s="190"/>
      <c r="AD372" s="190"/>
      <c r="AE372" s="190"/>
    </row>
    <row r="373" spans="16:31" s="189" customFormat="1" ht="11.85" customHeight="1" x14ac:dyDescent="0.2">
      <c r="P373" s="190"/>
      <c r="Q373" s="230"/>
      <c r="R373" s="230"/>
      <c r="S373" s="230"/>
      <c r="T373" s="190"/>
      <c r="U373" s="190"/>
      <c r="V373" s="190"/>
      <c r="W373" s="190"/>
      <c r="X373" s="190"/>
      <c r="Y373" s="190"/>
      <c r="Z373" s="190"/>
      <c r="AA373" s="190"/>
      <c r="AB373" s="190"/>
      <c r="AC373" s="190"/>
      <c r="AD373" s="190"/>
      <c r="AE373" s="190"/>
    </row>
    <row r="374" spans="16:31" s="189" customFormat="1" ht="11.85" customHeight="1" x14ac:dyDescent="0.2">
      <c r="P374" s="190"/>
      <c r="Q374" s="230"/>
      <c r="R374" s="230"/>
      <c r="S374" s="23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</row>
    <row r="375" spans="16:31" s="189" customFormat="1" ht="11.85" customHeight="1" x14ac:dyDescent="0.2">
      <c r="P375" s="190"/>
      <c r="Q375" s="230"/>
      <c r="R375" s="230"/>
      <c r="S375" s="230"/>
      <c r="T375" s="190"/>
      <c r="U375" s="190"/>
      <c r="V375" s="190"/>
      <c r="W375" s="190"/>
      <c r="X375" s="190"/>
      <c r="Y375" s="190"/>
      <c r="Z375" s="190"/>
      <c r="AA375" s="190"/>
      <c r="AB375" s="190"/>
      <c r="AC375" s="190"/>
      <c r="AD375" s="190"/>
      <c r="AE375" s="190"/>
    </row>
    <row r="376" spans="16:31" s="189" customFormat="1" ht="11.85" customHeight="1" x14ac:dyDescent="0.2">
      <c r="P376" s="190"/>
      <c r="Q376" s="230"/>
      <c r="R376" s="230"/>
      <c r="S376" s="230"/>
      <c r="T376" s="190"/>
      <c r="U376" s="190"/>
      <c r="V376" s="190"/>
      <c r="W376" s="190"/>
      <c r="X376" s="190"/>
      <c r="Y376" s="190"/>
      <c r="Z376" s="190"/>
      <c r="AA376" s="190"/>
      <c r="AB376" s="190"/>
      <c r="AC376" s="190"/>
      <c r="AD376" s="190"/>
      <c r="AE376" s="190"/>
    </row>
    <row r="377" spans="16:31" s="189" customFormat="1" ht="11.85" customHeight="1" x14ac:dyDescent="0.2">
      <c r="P377" s="190"/>
      <c r="Q377" s="230"/>
      <c r="R377" s="230"/>
      <c r="S377" s="230"/>
      <c r="T377" s="190"/>
      <c r="U377" s="190"/>
      <c r="V377" s="190"/>
      <c r="W377" s="190"/>
      <c r="X377" s="190"/>
      <c r="Y377" s="190"/>
      <c r="Z377" s="190"/>
      <c r="AA377" s="190"/>
      <c r="AB377" s="190"/>
      <c r="AC377" s="190"/>
      <c r="AD377" s="190"/>
      <c r="AE377" s="190"/>
    </row>
    <row r="378" spans="16:31" s="189" customFormat="1" ht="11.85" customHeight="1" x14ac:dyDescent="0.2">
      <c r="P378" s="190"/>
      <c r="Q378" s="230"/>
      <c r="R378" s="230"/>
      <c r="S378" s="230"/>
      <c r="T378" s="190"/>
      <c r="U378" s="190"/>
      <c r="V378" s="190"/>
      <c r="W378" s="190"/>
      <c r="X378" s="190"/>
      <c r="Y378" s="190"/>
      <c r="Z378" s="190"/>
      <c r="AA378" s="190"/>
      <c r="AB378" s="190"/>
      <c r="AC378" s="190"/>
      <c r="AD378" s="190"/>
      <c r="AE378" s="190"/>
    </row>
    <row r="379" spans="16:31" s="189" customFormat="1" ht="11.85" customHeight="1" x14ac:dyDescent="0.2">
      <c r="P379" s="190"/>
      <c r="Q379" s="230"/>
      <c r="R379" s="230"/>
      <c r="S379" s="230"/>
      <c r="T379" s="190"/>
      <c r="U379" s="190"/>
      <c r="V379" s="190"/>
      <c r="W379" s="190"/>
      <c r="X379" s="190"/>
      <c r="Y379" s="190"/>
      <c r="Z379" s="190"/>
      <c r="AA379" s="190"/>
      <c r="AB379" s="190"/>
      <c r="AC379" s="190"/>
      <c r="AD379" s="190"/>
      <c r="AE379" s="190"/>
    </row>
    <row r="380" spans="16:31" s="189" customFormat="1" ht="11.85" customHeight="1" x14ac:dyDescent="0.2">
      <c r="P380" s="190"/>
      <c r="Q380" s="230"/>
      <c r="R380" s="230"/>
      <c r="S380" s="230"/>
      <c r="T380" s="190"/>
      <c r="U380" s="190"/>
      <c r="V380" s="190"/>
      <c r="W380" s="190"/>
      <c r="X380" s="190"/>
      <c r="Y380" s="190"/>
      <c r="Z380" s="190"/>
      <c r="AA380" s="190"/>
      <c r="AB380" s="190"/>
      <c r="AC380" s="190"/>
      <c r="AD380" s="190"/>
      <c r="AE380" s="190"/>
    </row>
    <row r="381" spans="16:31" s="189" customFormat="1" ht="11.85" customHeight="1" x14ac:dyDescent="0.2">
      <c r="P381" s="190"/>
      <c r="Q381" s="230"/>
      <c r="R381" s="230"/>
      <c r="S381" s="230"/>
      <c r="T381" s="190"/>
      <c r="U381" s="190"/>
      <c r="V381" s="190"/>
      <c r="W381" s="190"/>
      <c r="X381" s="190"/>
      <c r="Y381" s="190"/>
      <c r="Z381" s="190"/>
      <c r="AA381" s="190"/>
      <c r="AB381" s="190"/>
      <c r="AC381" s="190"/>
      <c r="AD381" s="190"/>
      <c r="AE381" s="190"/>
    </row>
    <row r="382" spans="16:31" s="189" customFormat="1" ht="11.85" customHeight="1" x14ac:dyDescent="0.2">
      <c r="P382" s="190"/>
      <c r="Q382" s="230"/>
      <c r="R382" s="230"/>
      <c r="S382" s="230"/>
      <c r="T382" s="190"/>
      <c r="U382" s="190"/>
      <c r="V382" s="190"/>
      <c r="W382" s="190"/>
      <c r="X382" s="190"/>
      <c r="Y382" s="190"/>
      <c r="Z382" s="190"/>
      <c r="AA382" s="190"/>
      <c r="AB382" s="190"/>
      <c r="AC382" s="190"/>
      <c r="AD382" s="190"/>
      <c r="AE382" s="190"/>
    </row>
    <row r="383" spans="16:31" s="189" customFormat="1" ht="11.85" customHeight="1" x14ac:dyDescent="0.2">
      <c r="P383" s="190"/>
      <c r="Q383" s="230"/>
      <c r="R383" s="230"/>
      <c r="S383" s="230"/>
      <c r="T383" s="190"/>
      <c r="U383" s="190"/>
      <c r="V383" s="190"/>
      <c r="W383" s="190"/>
      <c r="X383" s="190"/>
      <c r="Y383" s="190"/>
      <c r="Z383" s="190"/>
      <c r="AA383" s="190"/>
      <c r="AB383" s="190"/>
      <c r="AC383" s="190"/>
      <c r="AD383" s="190"/>
      <c r="AE383" s="190"/>
    </row>
    <row r="384" spans="16:31" s="189" customFormat="1" ht="11.85" customHeight="1" x14ac:dyDescent="0.2">
      <c r="P384" s="190"/>
      <c r="Q384" s="230"/>
      <c r="R384" s="230"/>
      <c r="S384" s="23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</row>
    <row r="385" spans="16:31" s="189" customFormat="1" ht="11.85" customHeight="1" x14ac:dyDescent="0.2">
      <c r="P385" s="190"/>
      <c r="Q385" s="230"/>
      <c r="R385" s="230"/>
      <c r="S385" s="23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</row>
    <row r="386" spans="16:31" s="189" customFormat="1" ht="11.85" customHeight="1" x14ac:dyDescent="0.2">
      <c r="P386" s="190"/>
      <c r="Q386" s="230"/>
      <c r="R386" s="230"/>
      <c r="S386" s="23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</row>
    <row r="387" spans="16:31" s="189" customFormat="1" ht="11.85" customHeight="1" x14ac:dyDescent="0.2">
      <c r="P387" s="190"/>
      <c r="Q387" s="230"/>
      <c r="R387" s="230"/>
      <c r="S387" s="23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</row>
    <row r="388" spans="16:31" s="189" customFormat="1" ht="11.85" customHeight="1" x14ac:dyDescent="0.2">
      <c r="P388" s="190"/>
      <c r="Q388" s="230"/>
      <c r="R388" s="230"/>
      <c r="S388" s="23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</row>
    <row r="389" spans="16:31" s="189" customFormat="1" ht="11.85" customHeight="1" x14ac:dyDescent="0.2">
      <c r="P389" s="190"/>
      <c r="Q389" s="230"/>
      <c r="R389" s="230"/>
      <c r="S389" s="23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</row>
    <row r="390" spans="16:31" s="189" customFormat="1" ht="11.85" customHeight="1" x14ac:dyDescent="0.2">
      <c r="P390" s="190"/>
      <c r="Q390" s="230"/>
      <c r="R390" s="230"/>
      <c r="S390" s="23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</row>
    <row r="391" spans="16:31" s="189" customFormat="1" ht="11.85" customHeight="1" x14ac:dyDescent="0.2">
      <c r="P391" s="190"/>
      <c r="Q391" s="230"/>
      <c r="R391" s="230"/>
      <c r="S391" s="23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</row>
    <row r="392" spans="16:31" s="189" customFormat="1" ht="11.85" customHeight="1" x14ac:dyDescent="0.2">
      <c r="P392" s="190"/>
      <c r="Q392" s="230"/>
      <c r="R392" s="230"/>
      <c r="S392" s="230"/>
      <c r="T392" s="190"/>
      <c r="U392" s="190"/>
      <c r="V392" s="190"/>
      <c r="W392" s="190"/>
      <c r="X392" s="190"/>
      <c r="Y392" s="190"/>
      <c r="Z392" s="190"/>
      <c r="AA392" s="190"/>
      <c r="AB392" s="190"/>
      <c r="AC392" s="190"/>
      <c r="AD392" s="190"/>
      <c r="AE392" s="190"/>
    </row>
    <row r="393" spans="16:31" s="189" customFormat="1" ht="11.85" customHeight="1" x14ac:dyDescent="0.2">
      <c r="P393" s="190"/>
      <c r="Q393" s="230"/>
      <c r="R393" s="230"/>
      <c r="S393" s="230"/>
      <c r="T393" s="190"/>
      <c r="U393" s="190"/>
      <c r="V393" s="190"/>
      <c r="W393" s="190"/>
      <c r="X393" s="190"/>
      <c r="Y393" s="190"/>
      <c r="Z393" s="190"/>
      <c r="AA393" s="190"/>
      <c r="AB393" s="190"/>
      <c r="AC393" s="190"/>
      <c r="AD393" s="190"/>
      <c r="AE393" s="190"/>
    </row>
    <row r="394" spans="16:31" s="189" customFormat="1" ht="11.85" customHeight="1" x14ac:dyDescent="0.2">
      <c r="P394" s="190"/>
      <c r="Q394" s="230"/>
      <c r="R394" s="230"/>
      <c r="S394" s="230"/>
      <c r="T394" s="190"/>
      <c r="U394" s="190"/>
      <c r="V394" s="190"/>
      <c r="W394" s="190"/>
      <c r="X394" s="190"/>
      <c r="Y394" s="190"/>
      <c r="Z394" s="190"/>
      <c r="AA394" s="190"/>
      <c r="AB394" s="190"/>
      <c r="AC394" s="190"/>
      <c r="AD394" s="190"/>
      <c r="AE394" s="190"/>
    </row>
    <row r="395" spans="16:31" s="189" customFormat="1" ht="11.85" customHeight="1" x14ac:dyDescent="0.2">
      <c r="P395" s="190"/>
      <c r="Q395" s="230"/>
      <c r="R395" s="230"/>
      <c r="S395" s="230"/>
      <c r="T395" s="190"/>
      <c r="U395" s="190"/>
      <c r="V395" s="190"/>
      <c r="W395" s="190"/>
      <c r="X395" s="190"/>
      <c r="Y395" s="190"/>
      <c r="Z395" s="190"/>
      <c r="AA395" s="190"/>
      <c r="AB395" s="190"/>
      <c r="AC395" s="190"/>
      <c r="AD395" s="190"/>
      <c r="AE395" s="190"/>
    </row>
    <row r="396" spans="16:31" s="189" customFormat="1" ht="11.85" customHeight="1" x14ac:dyDescent="0.2">
      <c r="P396" s="190"/>
      <c r="Q396" s="230"/>
      <c r="R396" s="230"/>
      <c r="S396" s="230"/>
      <c r="T396" s="190"/>
      <c r="U396" s="190"/>
      <c r="V396" s="190"/>
      <c r="W396" s="190"/>
      <c r="X396" s="190"/>
      <c r="Y396" s="190"/>
      <c r="Z396" s="190"/>
      <c r="AA396" s="190"/>
      <c r="AB396" s="190"/>
      <c r="AC396" s="190"/>
      <c r="AD396" s="190"/>
      <c r="AE396" s="190"/>
    </row>
    <row r="397" spans="16:31" s="189" customFormat="1" ht="11.85" customHeight="1" x14ac:dyDescent="0.2">
      <c r="P397" s="190"/>
      <c r="Q397" s="230"/>
      <c r="R397" s="230"/>
      <c r="S397" s="230"/>
      <c r="T397" s="190"/>
      <c r="U397" s="190"/>
      <c r="V397" s="190"/>
      <c r="W397" s="190"/>
      <c r="X397" s="190"/>
      <c r="Y397" s="190"/>
      <c r="Z397" s="190"/>
      <c r="AA397" s="190"/>
      <c r="AB397" s="190"/>
      <c r="AC397" s="190"/>
      <c r="AD397" s="190"/>
      <c r="AE397" s="190"/>
    </row>
    <row r="398" spans="16:31" s="189" customFormat="1" ht="11.85" customHeight="1" x14ac:dyDescent="0.2">
      <c r="P398" s="190"/>
      <c r="Q398" s="230"/>
      <c r="R398" s="230"/>
      <c r="S398" s="230"/>
      <c r="T398" s="190"/>
      <c r="U398" s="190"/>
      <c r="V398" s="190"/>
      <c r="W398" s="190"/>
      <c r="X398" s="190"/>
      <c r="Y398" s="190"/>
      <c r="Z398" s="190"/>
      <c r="AA398" s="190"/>
      <c r="AB398" s="190"/>
      <c r="AC398" s="190"/>
      <c r="AD398" s="190"/>
      <c r="AE398" s="190"/>
    </row>
    <row r="399" spans="16:31" s="189" customFormat="1" ht="11.85" customHeight="1" x14ac:dyDescent="0.2">
      <c r="P399" s="190"/>
      <c r="Q399" s="230"/>
      <c r="R399" s="230"/>
      <c r="S399" s="230"/>
      <c r="T399" s="190"/>
      <c r="U399" s="190"/>
      <c r="V399" s="190"/>
      <c r="W399" s="190"/>
      <c r="X399" s="190"/>
      <c r="Y399" s="190"/>
      <c r="Z399" s="190"/>
      <c r="AA399" s="190"/>
      <c r="AB399" s="190"/>
      <c r="AC399" s="190"/>
      <c r="AD399" s="190"/>
      <c r="AE399" s="190"/>
    </row>
    <row r="400" spans="16:31" s="189" customFormat="1" ht="11.85" customHeight="1" x14ac:dyDescent="0.2">
      <c r="P400" s="190"/>
      <c r="Q400" s="230"/>
      <c r="R400" s="230"/>
      <c r="S400" s="230"/>
      <c r="T400" s="190"/>
      <c r="U400" s="190"/>
      <c r="V400" s="190"/>
      <c r="W400" s="190"/>
      <c r="X400" s="190"/>
      <c r="Y400" s="190"/>
      <c r="Z400" s="190"/>
      <c r="AA400" s="190"/>
      <c r="AB400" s="190"/>
      <c r="AC400" s="190"/>
      <c r="AD400" s="190"/>
      <c r="AE400" s="190"/>
    </row>
    <row r="401" spans="16:31" s="189" customFormat="1" ht="11.85" customHeight="1" x14ac:dyDescent="0.2">
      <c r="P401" s="190"/>
      <c r="Q401" s="230"/>
      <c r="R401" s="230"/>
      <c r="S401" s="230"/>
      <c r="T401" s="190"/>
      <c r="U401" s="190"/>
      <c r="V401" s="190"/>
      <c r="W401" s="190"/>
      <c r="X401" s="190"/>
      <c r="Y401" s="190"/>
      <c r="Z401" s="190"/>
      <c r="AA401" s="190"/>
      <c r="AB401" s="190"/>
      <c r="AC401" s="190"/>
      <c r="AD401" s="190"/>
      <c r="AE401" s="190"/>
    </row>
    <row r="402" spans="16:31" s="189" customFormat="1" ht="11.85" customHeight="1" x14ac:dyDescent="0.2">
      <c r="P402" s="190"/>
      <c r="Q402" s="230"/>
      <c r="R402" s="230"/>
      <c r="S402" s="230"/>
      <c r="T402" s="190"/>
      <c r="U402" s="190"/>
      <c r="V402" s="190"/>
      <c r="W402" s="190"/>
      <c r="X402" s="190"/>
      <c r="Y402" s="190"/>
      <c r="Z402" s="190"/>
      <c r="AA402" s="190"/>
      <c r="AB402" s="190"/>
      <c r="AC402" s="190"/>
      <c r="AD402" s="190"/>
      <c r="AE402" s="190"/>
    </row>
    <row r="403" spans="16:31" s="189" customFormat="1" ht="11.85" customHeight="1" x14ac:dyDescent="0.2">
      <c r="P403" s="190"/>
      <c r="Q403" s="230"/>
      <c r="R403" s="230"/>
      <c r="S403" s="230"/>
      <c r="T403" s="190"/>
      <c r="U403" s="190"/>
      <c r="V403" s="190"/>
      <c r="W403" s="190"/>
      <c r="X403" s="190"/>
      <c r="Y403" s="190"/>
      <c r="Z403" s="190"/>
      <c r="AA403" s="190"/>
      <c r="AB403" s="190"/>
      <c r="AC403" s="190"/>
      <c r="AD403" s="190"/>
      <c r="AE403" s="190"/>
    </row>
    <row r="404" spans="16:31" s="189" customFormat="1" ht="11.85" customHeight="1" x14ac:dyDescent="0.2">
      <c r="P404" s="190"/>
      <c r="Q404" s="230"/>
      <c r="R404" s="230"/>
      <c r="S404" s="230"/>
      <c r="T404" s="190"/>
      <c r="U404" s="190"/>
      <c r="V404" s="190"/>
      <c r="W404" s="190"/>
      <c r="X404" s="190"/>
      <c r="Y404" s="190"/>
      <c r="Z404" s="190"/>
      <c r="AA404" s="190"/>
      <c r="AB404" s="190"/>
      <c r="AC404" s="190"/>
      <c r="AD404" s="190"/>
      <c r="AE404" s="190"/>
    </row>
    <row r="405" spans="16:31" s="189" customFormat="1" ht="11.85" customHeight="1" x14ac:dyDescent="0.2">
      <c r="P405" s="190"/>
      <c r="Q405" s="230"/>
      <c r="R405" s="230"/>
      <c r="S405" s="230"/>
      <c r="T405" s="190"/>
      <c r="U405" s="190"/>
      <c r="V405" s="190"/>
      <c r="W405" s="190"/>
      <c r="X405" s="190"/>
      <c r="Y405" s="190"/>
      <c r="Z405" s="190"/>
      <c r="AA405" s="190"/>
      <c r="AB405" s="190"/>
      <c r="AC405" s="190"/>
      <c r="AD405" s="190"/>
      <c r="AE405" s="190"/>
    </row>
    <row r="406" spans="16:31" s="189" customFormat="1" ht="11.85" customHeight="1" x14ac:dyDescent="0.2">
      <c r="P406" s="190"/>
      <c r="Q406" s="230"/>
      <c r="R406" s="230"/>
      <c r="S406" s="230"/>
      <c r="T406" s="190"/>
      <c r="U406" s="190"/>
      <c r="V406" s="190"/>
      <c r="W406" s="190"/>
      <c r="X406" s="190"/>
      <c r="Y406" s="190"/>
      <c r="Z406" s="190"/>
      <c r="AA406" s="190"/>
      <c r="AB406" s="190"/>
      <c r="AC406" s="190"/>
      <c r="AD406" s="190"/>
      <c r="AE406" s="190"/>
    </row>
    <row r="407" spans="16:31" s="189" customFormat="1" ht="11.85" customHeight="1" x14ac:dyDescent="0.2">
      <c r="P407" s="190"/>
      <c r="Q407" s="230"/>
      <c r="R407" s="230"/>
      <c r="S407" s="230"/>
      <c r="T407" s="190"/>
      <c r="U407" s="190"/>
      <c r="V407" s="190"/>
      <c r="W407" s="190"/>
      <c r="X407" s="190"/>
      <c r="Y407" s="190"/>
      <c r="Z407" s="190"/>
      <c r="AA407" s="190"/>
      <c r="AB407" s="190"/>
      <c r="AC407" s="190"/>
      <c r="AD407" s="190"/>
      <c r="AE407" s="190"/>
    </row>
    <row r="408" spans="16:31" s="189" customFormat="1" ht="11.85" customHeight="1" x14ac:dyDescent="0.2">
      <c r="P408" s="190"/>
      <c r="Q408" s="230"/>
      <c r="R408" s="230"/>
      <c r="S408" s="230"/>
      <c r="T408" s="190"/>
      <c r="U408" s="190"/>
      <c r="V408" s="190"/>
      <c r="W408" s="190"/>
      <c r="X408" s="190"/>
      <c r="Y408" s="190"/>
      <c r="Z408" s="190"/>
      <c r="AA408" s="190"/>
      <c r="AB408" s="190"/>
      <c r="AC408" s="190"/>
      <c r="AD408" s="190"/>
      <c r="AE408" s="190"/>
    </row>
    <row r="409" spans="16:31" s="189" customFormat="1" ht="11.85" customHeight="1" x14ac:dyDescent="0.2">
      <c r="P409" s="190"/>
      <c r="Q409" s="230"/>
      <c r="R409" s="230"/>
      <c r="S409" s="230"/>
      <c r="T409" s="190"/>
      <c r="U409" s="190"/>
      <c r="V409" s="190"/>
      <c r="W409" s="190"/>
      <c r="X409" s="190"/>
      <c r="Y409" s="190"/>
      <c r="Z409" s="190"/>
      <c r="AA409" s="190"/>
      <c r="AB409" s="190"/>
      <c r="AC409" s="190"/>
      <c r="AD409" s="190"/>
      <c r="AE409" s="190"/>
    </row>
    <row r="410" spans="16:31" s="189" customFormat="1" ht="11.85" customHeight="1" x14ac:dyDescent="0.2">
      <c r="P410" s="190"/>
      <c r="Q410" s="230"/>
      <c r="R410" s="230"/>
      <c r="S410" s="230"/>
      <c r="T410" s="190"/>
      <c r="U410" s="190"/>
      <c r="V410" s="190"/>
      <c r="W410" s="190"/>
      <c r="X410" s="190"/>
      <c r="Y410" s="190"/>
      <c r="Z410" s="190"/>
      <c r="AA410" s="190"/>
      <c r="AB410" s="190"/>
      <c r="AC410" s="190"/>
      <c r="AD410" s="190"/>
      <c r="AE410" s="190"/>
    </row>
    <row r="411" spans="16:31" s="189" customFormat="1" ht="11.85" customHeight="1" x14ac:dyDescent="0.2">
      <c r="P411" s="190"/>
      <c r="Q411" s="230"/>
      <c r="R411" s="230"/>
      <c r="S411" s="230"/>
      <c r="T411" s="190"/>
      <c r="U411" s="190"/>
      <c r="V411" s="190"/>
      <c r="W411" s="190"/>
      <c r="X411" s="190"/>
      <c r="Y411" s="190"/>
      <c r="Z411" s="190"/>
      <c r="AA411" s="190"/>
      <c r="AB411" s="190"/>
      <c r="AC411" s="190"/>
      <c r="AD411" s="190"/>
      <c r="AE411" s="190"/>
    </row>
    <row r="412" spans="16:31" s="189" customFormat="1" ht="11.85" customHeight="1" x14ac:dyDescent="0.2">
      <c r="P412" s="190"/>
      <c r="Q412" s="230"/>
      <c r="R412" s="230"/>
      <c r="S412" s="23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</row>
    <row r="413" spans="16:31" s="189" customFormat="1" ht="11.85" customHeight="1" x14ac:dyDescent="0.2">
      <c r="P413" s="190"/>
      <c r="Q413" s="230"/>
      <c r="R413" s="230"/>
      <c r="S413" s="23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</row>
    <row r="414" spans="16:31" s="189" customFormat="1" ht="11.85" customHeight="1" x14ac:dyDescent="0.2">
      <c r="P414" s="190"/>
      <c r="Q414" s="230"/>
      <c r="R414" s="230"/>
      <c r="S414" s="23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</row>
    <row r="415" spans="16:31" s="189" customFormat="1" ht="11.85" customHeight="1" x14ac:dyDescent="0.2">
      <c r="P415" s="190"/>
      <c r="Q415" s="230"/>
      <c r="R415" s="230"/>
      <c r="S415" s="23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</row>
    <row r="416" spans="16:31" s="189" customFormat="1" ht="11.85" customHeight="1" x14ac:dyDescent="0.2">
      <c r="P416" s="190"/>
      <c r="Q416" s="230"/>
      <c r="R416" s="230"/>
      <c r="S416" s="23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</row>
    <row r="417" spans="16:31" s="189" customFormat="1" ht="11.85" customHeight="1" x14ac:dyDescent="0.2">
      <c r="P417" s="190"/>
      <c r="Q417" s="230"/>
      <c r="R417" s="230"/>
      <c r="S417" s="230"/>
      <c r="T417" s="190"/>
      <c r="U417" s="190"/>
      <c r="V417" s="190"/>
      <c r="W417" s="190"/>
      <c r="X417" s="190"/>
      <c r="Y417" s="190"/>
      <c r="Z417" s="190"/>
      <c r="AA417" s="190"/>
      <c r="AB417" s="190"/>
      <c r="AC417" s="190"/>
      <c r="AD417" s="190"/>
      <c r="AE417" s="190"/>
    </row>
    <row r="418" spans="16:31" s="189" customFormat="1" ht="11.85" customHeight="1" x14ac:dyDescent="0.2">
      <c r="P418" s="190"/>
      <c r="Q418" s="230"/>
      <c r="R418" s="230"/>
      <c r="S418" s="230"/>
      <c r="T418" s="190"/>
      <c r="U418" s="190"/>
      <c r="V418" s="190"/>
      <c r="W418" s="190"/>
      <c r="X418" s="190"/>
      <c r="Y418" s="190"/>
      <c r="Z418" s="190"/>
      <c r="AA418" s="190"/>
      <c r="AB418" s="190"/>
      <c r="AC418" s="190"/>
      <c r="AD418" s="190"/>
      <c r="AE418" s="190"/>
    </row>
    <row r="419" spans="16:31" s="189" customFormat="1" ht="11.85" customHeight="1" x14ac:dyDescent="0.2">
      <c r="P419" s="190"/>
      <c r="Q419" s="230"/>
      <c r="R419" s="230"/>
      <c r="S419" s="230"/>
      <c r="T419" s="190"/>
      <c r="U419" s="190"/>
      <c r="V419" s="190"/>
      <c r="W419" s="190"/>
      <c r="X419" s="190"/>
      <c r="Y419" s="190"/>
      <c r="Z419" s="190"/>
      <c r="AA419" s="190"/>
      <c r="AB419" s="190"/>
      <c r="AC419" s="190"/>
      <c r="AD419" s="190"/>
      <c r="AE419" s="190"/>
    </row>
    <row r="420" spans="16:31" s="189" customFormat="1" ht="11.85" customHeight="1" x14ac:dyDescent="0.2">
      <c r="P420" s="190"/>
      <c r="Q420" s="230"/>
      <c r="R420" s="230"/>
      <c r="S420" s="230"/>
      <c r="T420" s="190"/>
      <c r="U420" s="190"/>
      <c r="V420" s="190"/>
      <c r="W420" s="190"/>
      <c r="X420" s="190"/>
      <c r="Y420" s="190"/>
      <c r="Z420" s="190"/>
      <c r="AA420" s="190"/>
      <c r="AB420" s="190"/>
      <c r="AC420" s="190"/>
      <c r="AD420" s="190"/>
      <c r="AE420" s="190"/>
    </row>
    <row r="421" spans="16:31" s="189" customFormat="1" ht="11.85" customHeight="1" x14ac:dyDescent="0.2">
      <c r="P421" s="190"/>
      <c r="Q421" s="230"/>
      <c r="R421" s="230"/>
      <c r="S421" s="23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</row>
    <row r="422" spans="16:31" s="189" customFormat="1" ht="11.85" customHeight="1" x14ac:dyDescent="0.2">
      <c r="P422" s="190"/>
      <c r="Q422" s="230"/>
      <c r="R422" s="230"/>
      <c r="S422" s="23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</row>
    <row r="423" spans="16:31" s="189" customFormat="1" ht="11.85" customHeight="1" x14ac:dyDescent="0.2">
      <c r="P423" s="190"/>
      <c r="Q423" s="230"/>
      <c r="R423" s="230"/>
      <c r="S423" s="23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</row>
    <row r="424" spans="16:31" s="189" customFormat="1" ht="11.85" customHeight="1" x14ac:dyDescent="0.2">
      <c r="P424" s="190"/>
      <c r="Q424" s="230"/>
      <c r="R424" s="230"/>
      <c r="S424" s="23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</row>
    <row r="425" spans="16:31" s="189" customFormat="1" ht="11.85" customHeight="1" x14ac:dyDescent="0.2">
      <c r="P425" s="190"/>
      <c r="Q425" s="230"/>
      <c r="R425" s="230"/>
      <c r="S425" s="23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</row>
    <row r="426" spans="16:31" s="189" customFormat="1" ht="11.85" customHeight="1" x14ac:dyDescent="0.2">
      <c r="P426" s="190"/>
      <c r="Q426" s="230"/>
      <c r="R426" s="230"/>
      <c r="S426" s="23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</row>
    <row r="427" spans="16:31" s="189" customFormat="1" ht="11.85" customHeight="1" x14ac:dyDescent="0.2">
      <c r="P427" s="190"/>
      <c r="Q427" s="230"/>
      <c r="R427" s="230"/>
      <c r="S427" s="23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</row>
    <row r="428" spans="16:31" s="189" customFormat="1" ht="11.85" customHeight="1" x14ac:dyDescent="0.2">
      <c r="P428" s="190"/>
      <c r="Q428" s="230"/>
      <c r="R428" s="230"/>
      <c r="S428" s="23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</row>
    <row r="429" spans="16:31" s="189" customFormat="1" ht="11.85" customHeight="1" x14ac:dyDescent="0.2">
      <c r="P429" s="190"/>
      <c r="Q429" s="230"/>
      <c r="R429" s="230"/>
      <c r="S429" s="23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</row>
    <row r="430" spans="16:31" s="189" customFormat="1" ht="11.85" customHeight="1" x14ac:dyDescent="0.2">
      <c r="P430" s="190"/>
      <c r="Q430" s="230"/>
      <c r="R430" s="230"/>
      <c r="S430" s="23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</row>
    <row r="431" spans="16:31" s="189" customFormat="1" ht="11.85" customHeight="1" x14ac:dyDescent="0.2">
      <c r="P431" s="190"/>
      <c r="Q431" s="230"/>
      <c r="R431" s="230"/>
      <c r="S431" s="230"/>
      <c r="T431" s="190"/>
      <c r="U431" s="190"/>
      <c r="V431" s="190"/>
      <c r="W431" s="190"/>
      <c r="X431" s="190"/>
      <c r="Y431" s="190"/>
      <c r="Z431" s="190"/>
      <c r="AA431" s="190"/>
      <c r="AB431" s="190"/>
      <c r="AC431" s="190"/>
      <c r="AD431" s="190"/>
      <c r="AE431" s="190"/>
    </row>
    <row r="432" spans="16:31" s="189" customFormat="1" ht="11.85" customHeight="1" x14ac:dyDescent="0.2">
      <c r="P432" s="190"/>
      <c r="Q432" s="230"/>
      <c r="R432" s="230"/>
      <c r="S432" s="230"/>
      <c r="T432" s="190"/>
      <c r="U432" s="190"/>
      <c r="V432" s="190"/>
      <c r="W432" s="190"/>
      <c r="X432" s="190"/>
      <c r="Y432" s="190"/>
      <c r="Z432" s="190"/>
      <c r="AA432" s="190"/>
      <c r="AB432" s="190"/>
      <c r="AC432" s="190"/>
      <c r="AD432" s="190"/>
      <c r="AE432" s="190"/>
    </row>
    <row r="433" spans="16:31" s="189" customFormat="1" ht="11.85" customHeight="1" x14ac:dyDescent="0.2">
      <c r="P433" s="190"/>
      <c r="Q433" s="230"/>
      <c r="R433" s="230"/>
      <c r="S433" s="230"/>
      <c r="T433" s="190"/>
      <c r="U433" s="190"/>
      <c r="V433" s="190"/>
      <c r="W433" s="190"/>
      <c r="X433" s="190"/>
      <c r="Y433" s="190"/>
      <c r="Z433" s="190"/>
      <c r="AA433" s="190"/>
      <c r="AB433" s="190"/>
      <c r="AC433" s="190"/>
      <c r="AD433" s="190"/>
      <c r="AE433" s="190"/>
    </row>
    <row r="434" spans="16:31" s="189" customFormat="1" ht="11.85" customHeight="1" x14ac:dyDescent="0.2">
      <c r="P434" s="190"/>
      <c r="Q434" s="230"/>
      <c r="R434" s="230"/>
      <c r="S434" s="230"/>
      <c r="T434" s="190"/>
      <c r="U434" s="190"/>
      <c r="V434" s="190"/>
      <c r="W434" s="190"/>
      <c r="X434" s="190"/>
      <c r="Y434" s="190"/>
      <c r="Z434" s="190"/>
      <c r="AA434" s="190"/>
      <c r="AB434" s="190"/>
      <c r="AC434" s="190"/>
      <c r="AD434" s="190"/>
      <c r="AE434" s="190"/>
    </row>
    <row r="435" spans="16:31" s="189" customFormat="1" ht="11.85" customHeight="1" x14ac:dyDescent="0.2">
      <c r="P435" s="190"/>
      <c r="Q435" s="230"/>
      <c r="R435" s="230"/>
      <c r="S435" s="230"/>
      <c r="T435" s="190"/>
      <c r="U435" s="190"/>
      <c r="V435" s="190"/>
      <c r="W435" s="190"/>
      <c r="X435" s="190"/>
      <c r="Y435" s="190"/>
      <c r="Z435" s="190"/>
      <c r="AA435" s="190"/>
      <c r="AB435" s="190"/>
      <c r="AC435" s="190"/>
      <c r="AD435" s="190"/>
      <c r="AE435" s="190"/>
    </row>
    <row r="436" spans="16:31" s="189" customFormat="1" ht="11.85" customHeight="1" x14ac:dyDescent="0.2">
      <c r="P436" s="190"/>
      <c r="Q436" s="230"/>
      <c r="R436" s="230"/>
      <c r="S436" s="230"/>
      <c r="T436" s="190"/>
      <c r="U436" s="190"/>
      <c r="V436" s="190"/>
      <c r="W436" s="190"/>
      <c r="X436" s="190"/>
      <c r="Y436" s="190"/>
      <c r="Z436" s="190"/>
      <c r="AA436" s="190"/>
      <c r="AB436" s="190"/>
      <c r="AC436" s="190"/>
      <c r="AD436" s="190"/>
      <c r="AE436" s="190"/>
    </row>
    <row r="437" spans="16:31" s="189" customFormat="1" ht="11.85" customHeight="1" x14ac:dyDescent="0.2">
      <c r="P437" s="190"/>
      <c r="Q437" s="230"/>
      <c r="R437" s="230"/>
      <c r="S437" s="230"/>
      <c r="T437" s="190"/>
      <c r="U437" s="190"/>
      <c r="V437" s="190"/>
      <c r="W437" s="190"/>
      <c r="X437" s="190"/>
      <c r="Y437" s="190"/>
      <c r="Z437" s="190"/>
      <c r="AA437" s="190"/>
      <c r="AB437" s="190"/>
      <c r="AC437" s="190"/>
      <c r="AD437" s="190"/>
      <c r="AE437" s="190"/>
    </row>
    <row r="438" spans="16:31" s="189" customFormat="1" ht="11.85" customHeight="1" x14ac:dyDescent="0.2">
      <c r="P438" s="190"/>
      <c r="Q438" s="230"/>
      <c r="R438" s="230"/>
      <c r="S438" s="230"/>
      <c r="T438" s="190"/>
      <c r="U438" s="190"/>
      <c r="V438" s="190"/>
      <c r="W438" s="190"/>
      <c r="X438" s="190"/>
      <c r="Y438" s="190"/>
      <c r="Z438" s="190"/>
      <c r="AA438" s="190"/>
      <c r="AB438" s="190"/>
      <c r="AC438" s="190"/>
      <c r="AD438" s="190"/>
      <c r="AE438" s="190"/>
    </row>
    <row r="439" spans="16:31" s="189" customFormat="1" ht="11.85" customHeight="1" x14ac:dyDescent="0.2">
      <c r="P439" s="190"/>
      <c r="Q439" s="230"/>
      <c r="R439" s="230"/>
      <c r="S439" s="23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</row>
    <row r="440" spans="16:31" s="189" customFormat="1" ht="11.85" customHeight="1" x14ac:dyDescent="0.2">
      <c r="P440" s="190"/>
      <c r="Q440" s="230"/>
      <c r="R440" s="230"/>
      <c r="S440" s="23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</row>
    <row r="441" spans="16:31" s="189" customFormat="1" ht="11.85" customHeight="1" x14ac:dyDescent="0.2">
      <c r="P441" s="190"/>
      <c r="Q441" s="230"/>
      <c r="R441" s="230"/>
      <c r="S441" s="23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</row>
    <row r="442" spans="16:31" s="189" customFormat="1" ht="11.85" customHeight="1" x14ac:dyDescent="0.2">
      <c r="P442" s="190"/>
      <c r="Q442" s="230"/>
      <c r="R442" s="230"/>
      <c r="S442" s="23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</row>
    <row r="443" spans="16:31" s="189" customFormat="1" ht="11.85" customHeight="1" x14ac:dyDescent="0.2">
      <c r="P443" s="190"/>
      <c r="Q443" s="230"/>
      <c r="R443" s="230"/>
      <c r="S443" s="23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</row>
    <row r="444" spans="16:31" s="189" customFormat="1" ht="11.85" customHeight="1" x14ac:dyDescent="0.2">
      <c r="P444" s="190"/>
      <c r="Q444" s="230"/>
      <c r="R444" s="230"/>
      <c r="S444" s="23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</row>
    <row r="445" spans="16:31" s="189" customFormat="1" ht="11.85" customHeight="1" x14ac:dyDescent="0.2">
      <c r="P445" s="190"/>
      <c r="Q445" s="230"/>
      <c r="R445" s="230"/>
      <c r="S445" s="23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</row>
    <row r="446" spans="16:31" s="189" customFormat="1" ht="11.85" customHeight="1" x14ac:dyDescent="0.2">
      <c r="P446" s="190"/>
      <c r="Q446" s="230"/>
      <c r="R446" s="230"/>
      <c r="S446" s="23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</row>
    <row r="447" spans="16:31" s="189" customFormat="1" ht="11.85" customHeight="1" x14ac:dyDescent="0.2">
      <c r="P447" s="190"/>
      <c r="Q447" s="230"/>
      <c r="R447" s="230"/>
      <c r="S447" s="230"/>
      <c r="T447" s="190"/>
      <c r="U447" s="190"/>
      <c r="V447" s="190"/>
      <c r="W447" s="190"/>
      <c r="X447" s="190"/>
      <c r="Y447" s="190"/>
      <c r="Z447" s="190"/>
      <c r="AA447" s="190"/>
      <c r="AB447" s="190"/>
      <c r="AC447" s="190"/>
      <c r="AD447" s="190"/>
      <c r="AE447" s="190"/>
    </row>
    <row r="448" spans="16:31" s="189" customFormat="1" ht="11.85" customHeight="1" x14ac:dyDescent="0.2">
      <c r="P448" s="190"/>
      <c r="Q448" s="230"/>
      <c r="R448" s="230"/>
      <c r="S448" s="230"/>
      <c r="T448" s="190"/>
      <c r="U448" s="190"/>
      <c r="V448" s="190"/>
      <c r="W448" s="190"/>
      <c r="X448" s="190"/>
      <c r="Y448" s="190"/>
      <c r="Z448" s="190"/>
      <c r="AA448" s="190"/>
      <c r="AB448" s="190"/>
      <c r="AC448" s="190"/>
      <c r="AD448" s="190"/>
      <c r="AE448" s="190"/>
    </row>
    <row r="449" spans="16:31" s="189" customFormat="1" ht="11.85" customHeight="1" x14ac:dyDescent="0.2">
      <c r="P449" s="190"/>
      <c r="Q449" s="230"/>
      <c r="R449" s="230"/>
      <c r="S449" s="230"/>
      <c r="T449" s="190"/>
      <c r="U449" s="190"/>
      <c r="V449" s="190"/>
      <c r="W449" s="190"/>
      <c r="X449" s="190"/>
      <c r="Y449" s="190"/>
      <c r="Z449" s="190"/>
      <c r="AA449" s="190"/>
      <c r="AB449" s="190"/>
      <c r="AC449" s="190"/>
      <c r="AD449" s="190"/>
      <c r="AE449" s="190"/>
    </row>
    <row r="450" spans="16:31" s="189" customFormat="1" ht="11.85" customHeight="1" x14ac:dyDescent="0.2">
      <c r="P450" s="190"/>
      <c r="Q450" s="230"/>
      <c r="R450" s="230"/>
      <c r="S450" s="230"/>
      <c r="T450" s="190"/>
      <c r="U450" s="190"/>
      <c r="V450" s="190"/>
      <c r="W450" s="190"/>
      <c r="X450" s="190"/>
      <c r="Y450" s="190"/>
      <c r="Z450" s="190"/>
      <c r="AA450" s="190"/>
      <c r="AB450" s="190"/>
      <c r="AC450" s="190"/>
      <c r="AD450" s="190"/>
      <c r="AE450" s="190"/>
    </row>
    <row r="451" spans="16:31" s="189" customFormat="1" ht="11.85" customHeight="1" x14ac:dyDescent="0.2">
      <c r="P451" s="190"/>
      <c r="Q451" s="230"/>
      <c r="R451" s="230"/>
      <c r="S451" s="230"/>
      <c r="T451" s="190"/>
      <c r="U451" s="190"/>
      <c r="V451" s="190"/>
      <c r="W451" s="190"/>
      <c r="X451" s="190"/>
      <c r="Y451" s="190"/>
      <c r="Z451" s="190"/>
      <c r="AA451" s="190"/>
      <c r="AB451" s="190"/>
      <c r="AC451" s="190"/>
      <c r="AD451" s="190"/>
      <c r="AE451" s="190"/>
    </row>
    <row r="452" spans="16:31" s="189" customFormat="1" ht="11.85" customHeight="1" x14ac:dyDescent="0.2">
      <c r="P452" s="190"/>
      <c r="Q452" s="230"/>
      <c r="R452" s="230"/>
      <c r="S452" s="230"/>
      <c r="T452" s="190"/>
      <c r="U452" s="190"/>
      <c r="V452" s="190"/>
      <c r="W452" s="190"/>
      <c r="X452" s="190"/>
      <c r="Y452" s="190"/>
      <c r="Z452" s="190"/>
      <c r="AA452" s="190"/>
      <c r="AB452" s="190"/>
      <c r="AC452" s="190"/>
      <c r="AD452" s="190"/>
      <c r="AE452" s="190"/>
    </row>
    <row r="453" spans="16:31" s="189" customFormat="1" ht="11.85" customHeight="1" x14ac:dyDescent="0.2">
      <c r="P453" s="190"/>
      <c r="Q453" s="230"/>
      <c r="R453" s="230"/>
      <c r="S453" s="230"/>
      <c r="T453" s="190"/>
      <c r="U453" s="190"/>
      <c r="V453" s="190"/>
      <c r="W453" s="190"/>
      <c r="X453" s="190"/>
      <c r="Y453" s="190"/>
      <c r="Z453" s="190"/>
      <c r="AA453" s="190"/>
      <c r="AB453" s="190"/>
      <c r="AC453" s="190"/>
      <c r="AD453" s="190"/>
      <c r="AE453" s="190"/>
    </row>
    <row r="454" spans="16:31" s="189" customFormat="1" ht="11.85" customHeight="1" x14ac:dyDescent="0.2">
      <c r="P454" s="190"/>
      <c r="Q454" s="230"/>
      <c r="R454" s="230"/>
      <c r="S454" s="23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</row>
    <row r="455" spans="16:31" s="189" customFormat="1" ht="11.85" customHeight="1" x14ac:dyDescent="0.2">
      <c r="P455" s="190"/>
      <c r="Q455" s="230"/>
      <c r="R455" s="230"/>
      <c r="S455" s="23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</row>
    <row r="456" spans="16:31" s="189" customFormat="1" ht="11.85" customHeight="1" x14ac:dyDescent="0.2">
      <c r="P456" s="190"/>
      <c r="Q456" s="230"/>
      <c r="R456" s="230"/>
      <c r="S456" s="23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</row>
    <row r="457" spans="16:31" s="189" customFormat="1" ht="11.85" customHeight="1" x14ac:dyDescent="0.2">
      <c r="P457" s="190"/>
      <c r="Q457" s="230"/>
      <c r="R457" s="230"/>
      <c r="S457" s="23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</row>
    <row r="458" spans="16:31" s="189" customFormat="1" ht="11.85" customHeight="1" x14ac:dyDescent="0.2">
      <c r="P458" s="190"/>
      <c r="Q458" s="230"/>
      <c r="R458" s="230"/>
      <c r="S458" s="23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</row>
    <row r="459" spans="16:31" s="189" customFormat="1" ht="11.85" customHeight="1" x14ac:dyDescent="0.2">
      <c r="P459" s="190"/>
      <c r="Q459" s="230"/>
      <c r="R459" s="230"/>
      <c r="S459" s="23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</row>
    <row r="460" spans="16:31" s="189" customFormat="1" ht="11.85" customHeight="1" x14ac:dyDescent="0.2">
      <c r="P460" s="190"/>
      <c r="Q460" s="230"/>
      <c r="R460" s="230"/>
      <c r="S460" s="23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</row>
    <row r="461" spans="16:31" s="189" customFormat="1" ht="11.85" customHeight="1" x14ac:dyDescent="0.2">
      <c r="P461" s="190"/>
      <c r="Q461" s="230"/>
      <c r="R461" s="230"/>
      <c r="S461" s="23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</row>
    <row r="462" spans="16:31" s="189" customFormat="1" ht="11.85" customHeight="1" x14ac:dyDescent="0.2">
      <c r="P462" s="190"/>
      <c r="Q462" s="230"/>
      <c r="R462" s="230"/>
      <c r="S462" s="23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</row>
    <row r="463" spans="16:31" s="189" customFormat="1" ht="11.85" customHeight="1" x14ac:dyDescent="0.2">
      <c r="P463" s="190"/>
      <c r="Q463" s="230"/>
      <c r="R463" s="230"/>
      <c r="S463" s="23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</row>
    <row r="464" spans="16:31" s="189" customFormat="1" ht="11.85" customHeight="1" x14ac:dyDescent="0.2">
      <c r="P464" s="190"/>
      <c r="Q464" s="230"/>
      <c r="R464" s="230"/>
      <c r="S464" s="230"/>
      <c r="T464" s="190"/>
      <c r="U464" s="190"/>
      <c r="V464" s="190"/>
      <c r="W464" s="190"/>
      <c r="X464" s="190"/>
      <c r="Y464" s="190"/>
      <c r="Z464" s="190"/>
      <c r="AA464" s="190"/>
      <c r="AB464" s="190"/>
      <c r="AC464" s="190"/>
      <c r="AD464" s="190"/>
      <c r="AE464" s="190"/>
    </row>
    <row r="465" spans="16:31" s="189" customFormat="1" ht="11.85" customHeight="1" x14ac:dyDescent="0.2">
      <c r="P465" s="190"/>
      <c r="Q465" s="230"/>
      <c r="R465" s="230"/>
      <c r="S465" s="230"/>
      <c r="T465" s="190"/>
      <c r="U465" s="190"/>
      <c r="V465" s="190"/>
      <c r="W465" s="190"/>
      <c r="X465" s="190"/>
      <c r="Y465" s="190"/>
      <c r="Z465" s="190"/>
      <c r="AA465" s="190"/>
      <c r="AB465" s="190"/>
      <c r="AC465" s="190"/>
      <c r="AD465" s="190"/>
      <c r="AE465" s="190"/>
    </row>
    <row r="466" spans="16:31" s="189" customFormat="1" ht="11.85" customHeight="1" x14ac:dyDescent="0.2">
      <c r="P466" s="190"/>
      <c r="Q466" s="230"/>
      <c r="R466" s="230"/>
      <c r="S466" s="230"/>
      <c r="T466" s="190"/>
      <c r="U466" s="190"/>
      <c r="V466" s="190"/>
      <c r="W466" s="190"/>
      <c r="X466" s="190"/>
      <c r="Y466" s="190"/>
      <c r="Z466" s="190"/>
      <c r="AA466" s="190"/>
      <c r="AB466" s="190"/>
      <c r="AC466" s="190"/>
      <c r="AD466" s="190"/>
      <c r="AE466" s="190"/>
    </row>
    <row r="467" spans="16:31" s="189" customFormat="1" ht="11.85" customHeight="1" x14ac:dyDescent="0.2">
      <c r="P467" s="190"/>
      <c r="Q467" s="230"/>
      <c r="R467" s="230"/>
      <c r="S467" s="230"/>
      <c r="T467" s="190"/>
      <c r="U467" s="190"/>
      <c r="V467" s="190"/>
      <c r="W467" s="190"/>
      <c r="X467" s="190"/>
      <c r="Y467" s="190"/>
      <c r="Z467" s="190"/>
      <c r="AA467" s="190"/>
      <c r="AB467" s="190"/>
      <c r="AC467" s="190"/>
      <c r="AD467" s="190"/>
      <c r="AE467" s="190"/>
    </row>
    <row r="468" spans="16:31" s="189" customFormat="1" ht="11.85" customHeight="1" x14ac:dyDescent="0.2">
      <c r="P468" s="190"/>
      <c r="Q468" s="230"/>
      <c r="R468" s="230"/>
      <c r="S468" s="230"/>
      <c r="T468" s="190"/>
      <c r="U468" s="190"/>
      <c r="V468" s="190"/>
      <c r="W468" s="190"/>
      <c r="X468" s="190"/>
      <c r="Y468" s="190"/>
      <c r="Z468" s="190"/>
      <c r="AA468" s="190"/>
      <c r="AB468" s="190"/>
      <c r="AC468" s="190"/>
      <c r="AD468" s="190"/>
      <c r="AE468" s="190"/>
    </row>
    <row r="469" spans="16:31" s="189" customFormat="1" ht="11.85" customHeight="1" x14ac:dyDescent="0.2">
      <c r="P469" s="190"/>
      <c r="Q469" s="230"/>
      <c r="R469" s="230"/>
      <c r="S469" s="230"/>
      <c r="T469" s="190"/>
      <c r="U469" s="190"/>
      <c r="V469" s="190"/>
      <c r="W469" s="190"/>
      <c r="X469" s="190"/>
      <c r="Y469" s="190"/>
      <c r="Z469" s="190"/>
      <c r="AA469" s="190"/>
      <c r="AB469" s="190"/>
      <c r="AC469" s="190"/>
      <c r="AD469" s="190"/>
      <c r="AE469" s="190"/>
    </row>
    <row r="470" spans="16:31" s="189" customFormat="1" ht="11.85" customHeight="1" x14ac:dyDescent="0.2">
      <c r="P470" s="190"/>
      <c r="Q470" s="230"/>
      <c r="R470" s="230"/>
      <c r="S470" s="230"/>
      <c r="T470" s="190"/>
      <c r="U470" s="190"/>
      <c r="V470" s="190"/>
      <c r="W470" s="190"/>
      <c r="X470" s="190"/>
      <c r="Y470" s="190"/>
      <c r="Z470" s="190"/>
      <c r="AA470" s="190"/>
      <c r="AB470" s="190"/>
      <c r="AC470" s="190"/>
      <c r="AD470" s="190"/>
      <c r="AE470" s="190"/>
    </row>
    <row r="471" spans="16:31" s="189" customFormat="1" ht="11.85" customHeight="1" x14ac:dyDescent="0.2">
      <c r="P471" s="190"/>
      <c r="Q471" s="230"/>
      <c r="R471" s="230"/>
      <c r="S471" s="230"/>
      <c r="T471" s="190"/>
      <c r="U471" s="190"/>
      <c r="V471" s="190"/>
      <c r="W471" s="190"/>
      <c r="X471" s="190"/>
      <c r="Y471" s="190"/>
      <c r="Z471" s="190"/>
      <c r="AA471" s="190"/>
      <c r="AB471" s="190"/>
      <c r="AC471" s="190"/>
      <c r="AD471" s="190"/>
      <c r="AE471" s="190"/>
    </row>
    <row r="472" spans="16:31" s="189" customFormat="1" ht="11.85" customHeight="1" x14ac:dyDescent="0.2">
      <c r="P472" s="190"/>
      <c r="Q472" s="230"/>
      <c r="R472" s="230"/>
      <c r="S472" s="230"/>
      <c r="T472" s="190"/>
      <c r="U472" s="190"/>
      <c r="V472" s="190"/>
      <c r="W472" s="190"/>
      <c r="X472" s="190"/>
      <c r="Y472" s="190"/>
      <c r="Z472" s="190"/>
      <c r="AA472" s="190"/>
      <c r="AB472" s="190"/>
      <c r="AC472" s="190"/>
      <c r="AD472" s="190"/>
      <c r="AE472" s="190"/>
    </row>
    <row r="473" spans="16:31" s="189" customFormat="1" ht="11.85" customHeight="1" x14ac:dyDescent="0.2">
      <c r="P473" s="190"/>
      <c r="Q473" s="230"/>
      <c r="R473" s="230"/>
      <c r="S473" s="230"/>
      <c r="T473" s="190"/>
      <c r="U473" s="190"/>
      <c r="V473" s="190"/>
      <c r="W473" s="190"/>
      <c r="X473" s="190"/>
      <c r="Y473" s="190"/>
      <c r="Z473" s="190"/>
      <c r="AA473" s="190"/>
      <c r="AB473" s="190"/>
      <c r="AC473" s="190"/>
      <c r="AD473" s="190"/>
      <c r="AE473" s="190"/>
    </row>
    <row r="474" spans="16:31" s="189" customFormat="1" ht="11.85" customHeight="1" x14ac:dyDescent="0.2">
      <c r="P474" s="190"/>
      <c r="Q474" s="230"/>
      <c r="R474" s="230"/>
      <c r="S474" s="23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</row>
    <row r="475" spans="16:31" s="189" customFormat="1" ht="11.85" customHeight="1" x14ac:dyDescent="0.2">
      <c r="P475" s="190"/>
      <c r="Q475" s="230"/>
      <c r="R475" s="230"/>
      <c r="S475" s="23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</row>
    <row r="476" spans="16:31" s="189" customFormat="1" ht="11.85" customHeight="1" x14ac:dyDescent="0.2">
      <c r="P476" s="190"/>
      <c r="Q476" s="230"/>
      <c r="R476" s="230"/>
      <c r="S476" s="23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</row>
    <row r="477" spans="16:31" s="189" customFormat="1" ht="11.85" customHeight="1" x14ac:dyDescent="0.2">
      <c r="P477" s="190"/>
      <c r="Q477" s="230"/>
      <c r="R477" s="230"/>
      <c r="S477" s="23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</row>
    <row r="478" spans="16:31" s="189" customFormat="1" ht="11.85" customHeight="1" x14ac:dyDescent="0.2">
      <c r="P478" s="190"/>
      <c r="Q478" s="230"/>
      <c r="R478" s="230"/>
      <c r="S478" s="23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</row>
    <row r="479" spans="16:31" s="189" customFormat="1" ht="11.85" customHeight="1" x14ac:dyDescent="0.2">
      <c r="P479" s="190"/>
      <c r="Q479" s="230"/>
      <c r="R479" s="230"/>
      <c r="S479" s="23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</row>
    <row r="480" spans="16:31" s="189" customFormat="1" ht="11.85" customHeight="1" x14ac:dyDescent="0.2">
      <c r="P480" s="190"/>
      <c r="Q480" s="230"/>
      <c r="R480" s="230"/>
      <c r="S480" s="23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</row>
    <row r="481" spans="16:31" s="189" customFormat="1" ht="11.85" customHeight="1" x14ac:dyDescent="0.2">
      <c r="P481" s="190"/>
      <c r="Q481" s="230"/>
      <c r="R481" s="230"/>
      <c r="S481" s="23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</row>
    <row r="482" spans="16:31" s="189" customFormat="1" ht="11.85" customHeight="1" x14ac:dyDescent="0.2">
      <c r="P482" s="190"/>
      <c r="Q482" s="230"/>
      <c r="R482" s="230"/>
      <c r="S482" s="230"/>
      <c r="T482" s="190"/>
      <c r="U482" s="190"/>
      <c r="V482" s="190"/>
      <c r="W482" s="190"/>
      <c r="X482" s="190"/>
      <c r="Y482" s="190"/>
      <c r="Z482" s="190"/>
      <c r="AA482" s="190"/>
      <c r="AB482" s="190"/>
      <c r="AC482" s="190"/>
      <c r="AD482" s="190"/>
      <c r="AE482" s="190"/>
    </row>
    <row r="483" spans="16:31" s="189" customFormat="1" ht="11.85" customHeight="1" x14ac:dyDescent="0.2">
      <c r="P483" s="190"/>
      <c r="Q483" s="230"/>
      <c r="R483" s="230"/>
      <c r="S483" s="230"/>
      <c r="T483" s="190"/>
      <c r="U483" s="190"/>
      <c r="V483" s="190"/>
      <c r="W483" s="190"/>
      <c r="X483" s="190"/>
      <c r="Y483" s="190"/>
      <c r="Z483" s="190"/>
      <c r="AA483" s="190"/>
      <c r="AB483" s="190"/>
      <c r="AC483" s="190"/>
      <c r="AD483" s="190"/>
      <c r="AE483" s="190"/>
    </row>
    <row r="484" spans="16:31" s="189" customFormat="1" ht="11.85" customHeight="1" x14ac:dyDescent="0.2">
      <c r="P484" s="190"/>
      <c r="Q484" s="230"/>
      <c r="R484" s="230"/>
      <c r="S484" s="230"/>
      <c r="T484" s="190"/>
      <c r="U484" s="190"/>
      <c r="V484" s="190"/>
      <c r="W484" s="190"/>
      <c r="X484" s="190"/>
      <c r="Y484" s="190"/>
      <c r="Z484" s="190"/>
      <c r="AA484" s="190"/>
      <c r="AB484" s="190"/>
      <c r="AC484" s="190"/>
      <c r="AD484" s="190"/>
      <c r="AE484" s="190"/>
    </row>
    <row r="485" spans="16:31" s="189" customFormat="1" ht="11.85" customHeight="1" x14ac:dyDescent="0.2">
      <c r="P485" s="190"/>
      <c r="Q485" s="230"/>
      <c r="R485" s="230"/>
      <c r="S485" s="230"/>
      <c r="T485" s="190"/>
      <c r="U485" s="190"/>
      <c r="V485" s="190"/>
      <c r="W485" s="190"/>
      <c r="X485" s="190"/>
      <c r="Y485" s="190"/>
      <c r="Z485" s="190"/>
      <c r="AA485" s="190"/>
      <c r="AB485" s="190"/>
      <c r="AC485" s="190"/>
      <c r="AD485" s="190"/>
      <c r="AE485" s="190"/>
    </row>
    <row r="486" spans="16:31" s="189" customFormat="1" ht="11.85" customHeight="1" x14ac:dyDescent="0.2">
      <c r="P486" s="190"/>
      <c r="Q486" s="230"/>
      <c r="R486" s="230"/>
      <c r="S486" s="230"/>
      <c r="T486" s="190"/>
      <c r="U486" s="190"/>
      <c r="V486" s="190"/>
      <c r="W486" s="190"/>
      <c r="X486" s="190"/>
      <c r="Y486" s="190"/>
      <c r="Z486" s="190"/>
      <c r="AA486" s="190"/>
      <c r="AB486" s="190"/>
      <c r="AC486" s="190"/>
      <c r="AD486" s="190"/>
      <c r="AE486" s="190"/>
    </row>
    <row r="487" spans="16:31" s="189" customFormat="1" ht="11.85" customHeight="1" x14ac:dyDescent="0.2">
      <c r="P487" s="190"/>
      <c r="Q487" s="230"/>
      <c r="R487" s="230"/>
      <c r="S487" s="230"/>
      <c r="T487" s="190"/>
      <c r="U487" s="190"/>
      <c r="V487" s="190"/>
      <c r="W487" s="190"/>
      <c r="X487" s="190"/>
      <c r="Y487" s="190"/>
      <c r="Z487" s="190"/>
      <c r="AA487" s="190"/>
      <c r="AB487" s="190"/>
      <c r="AC487" s="190"/>
      <c r="AD487" s="190"/>
      <c r="AE487" s="190"/>
    </row>
    <row r="488" spans="16:31" s="189" customFormat="1" ht="11.85" customHeight="1" x14ac:dyDescent="0.2">
      <c r="P488" s="190"/>
      <c r="Q488" s="230"/>
      <c r="R488" s="230"/>
      <c r="S488" s="230"/>
      <c r="T488" s="190"/>
      <c r="U488" s="190"/>
      <c r="V488" s="190"/>
      <c r="W488" s="190"/>
      <c r="X488" s="190"/>
      <c r="Y488" s="190"/>
      <c r="Z488" s="190"/>
      <c r="AA488" s="190"/>
      <c r="AB488" s="190"/>
      <c r="AC488" s="190"/>
      <c r="AD488" s="190"/>
      <c r="AE488" s="190"/>
    </row>
    <row r="489" spans="16:31" s="189" customFormat="1" ht="11.85" customHeight="1" x14ac:dyDescent="0.2">
      <c r="P489" s="190"/>
      <c r="Q489" s="230"/>
      <c r="R489" s="230"/>
      <c r="S489" s="230"/>
      <c r="T489" s="190"/>
      <c r="U489" s="190"/>
      <c r="V489" s="190"/>
      <c r="W489" s="190"/>
      <c r="X489" s="190"/>
      <c r="Y489" s="190"/>
      <c r="Z489" s="190"/>
      <c r="AA489" s="190"/>
      <c r="AB489" s="190"/>
      <c r="AC489" s="190"/>
      <c r="AD489" s="190"/>
      <c r="AE489" s="190"/>
    </row>
    <row r="490" spans="16:31" s="189" customFormat="1" ht="11.85" customHeight="1" x14ac:dyDescent="0.2">
      <c r="P490" s="190"/>
      <c r="Q490" s="230"/>
      <c r="R490" s="230"/>
      <c r="S490" s="230"/>
      <c r="T490" s="190"/>
      <c r="U490" s="190"/>
      <c r="V490" s="190"/>
      <c r="W490" s="190"/>
      <c r="X490" s="190"/>
      <c r="Y490" s="190"/>
      <c r="Z490" s="190"/>
      <c r="AA490" s="190"/>
      <c r="AB490" s="190"/>
      <c r="AC490" s="190"/>
      <c r="AD490" s="190"/>
      <c r="AE490" s="190"/>
    </row>
    <row r="491" spans="16:31" s="189" customFormat="1" ht="11.85" customHeight="1" x14ac:dyDescent="0.2">
      <c r="P491" s="190"/>
      <c r="Q491" s="230"/>
      <c r="R491" s="230"/>
      <c r="S491" s="230"/>
      <c r="T491" s="190"/>
      <c r="U491" s="190"/>
      <c r="V491" s="190"/>
      <c r="W491" s="190"/>
      <c r="X491" s="190"/>
      <c r="Y491" s="190"/>
      <c r="Z491" s="190"/>
      <c r="AA491" s="190"/>
      <c r="AB491" s="190"/>
      <c r="AC491" s="190"/>
      <c r="AD491" s="190"/>
      <c r="AE491" s="190"/>
    </row>
    <row r="492" spans="16:31" s="189" customFormat="1" ht="11.85" customHeight="1" x14ac:dyDescent="0.2">
      <c r="P492" s="190"/>
      <c r="Q492" s="230"/>
      <c r="R492" s="230"/>
      <c r="S492" s="230"/>
      <c r="T492" s="190"/>
      <c r="U492" s="190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</row>
    <row r="493" spans="16:31" s="189" customFormat="1" ht="11.85" customHeight="1" x14ac:dyDescent="0.2">
      <c r="P493" s="190"/>
      <c r="Q493" s="230"/>
      <c r="R493" s="230"/>
      <c r="S493" s="230"/>
      <c r="T493" s="190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</row>
    <row r="494" spans="16:31" s="189" customFormat="1" ht="11.85" customHeight="1" x14ac:dyDescent="0.2">
      <c r="P494" s="190"/>
      <c r="Q494" s="230"/>
      <c r="R494" s="230"/>
      <c r="S494" s="230"/>
      <c r="T494" s="190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</row>
    <row r="495" spans="16:31" s="189" customFormat="1" ht="11.85" customHeight="1" x14ac:dyDescent="0.2">
      <c r="P495" s="190"/>
      <c r="Q495" s="230"/>
      <c r="R495" s="230"/>
      <c r="S495" s="230"/>
      <c r="T495" s="190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</row>
    <row r="496" spans="16:31" s="189" customFormat="1" ht="11.85" customHeight="1" x14ac:dyDescent="0.2">
      <c r="P496" s="190"/>
      <c r="Q496" s="230"/>
      <c r="R496" s="230"/>
      <c r="S496" s="230"/>
      <c r="T496" s="190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</row>
    <row r="497" spans="16:31" s="189" customFormat="1" ht="11.85" customHeight="1" x14ac:dyDescent="0.2">
      <c r="P497" s="190"/>
      <c r="Q497" s="230"/>
      <c r="R497" s="230"/>
      <c r="S497" s="230"/>
      <c r="T497" s="190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</row>
    <row r="498" spans="16:31" s="189" customFormat="1" ht="11.85" customHeight="1" x14ac:dyDescent="0.2">
      <c r="P498" s="190"/>
      <c r="Q498" s="230"/>
      <c r="R498" s="230"/>
      <c r="S498" s="230"/>
      <c r="T498" s="190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</row>
    <row r="499" spans="16:31" s="189" customFormat="1" ht="11.85" customHeight="1" x14ac:dyDescent="0.2">
      <c r="P499" s="190"/>
      <c r="Q499" s="230"/>
      <c r="R499" s="230"/>
      <c r="S499" s="230"/>
      <c r="T499" s="190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</row>
    <row r="500" spans="16:31" s="189" customFormat="1" ht="11.85" customHeight="1" x14ac:dyDescent="0.2">
      <c r="P500" s="190"/>
      <c r="Q500" s="230"/>
      <c r="R500" s="230"/>
      <c r="S500" s="230"/>
      <c r="T500" s="190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</row>
    <row r="501" spans="16:31" s="189" customFormat="1" ht="11.85" customHeight="1" x14ac:dyDescent="0.2">
      <c r="P501" s="190"/>
      <c r="Q501" s="230"/>
      <c r="R501" s="230"/>
      <c r="S501" s="230"/>
      <c r="T501" s="190"/>
      <c r="U501" s="190"/>
      <c r="V501" s="190"/>
      <c r="W501" s="190"/>
      <c r="X501" s="190"/>
      <c r="Y501" s="190"/>
      <c r="Z501" s="190"/>
      <c r="AA501" s="190"/>
      <c r="AB501" s="190"/>
      <c r="AC501" s="190"/>
      <c r="AD501" s="190"/>
      <c r="AE501" s="190"/>
    </row>
    <row r="502" spans="16:31" s="189" customFormat="1" ht="11.85" customHeight="1" x14ac:dyDescent="0.2">
      <c r="P502" s="190"/>
      <c r="Q502" s="230"/>
      <c r="R502" s="230"/>
      <c r="S502" s="230"/>
      <c r="T502" s="190"/>
      <c r="U502" s="190"/>
      <c r="V502" s="190"/>
      <c r="W502" s="190"/>
      <c r="X502" s="190"/>
      <c r="Y502" s="190"/>
      <c r="Z502" s="190"/>
      <c r="AA502" s="190"/>
      <c r="AB502" s="190"/>
      <c r="AC502" s="190"/>
      <c r="AD502" s="190"/>
      <c r="AE502" s="190"/>
    </row>
    <row r="503" spans="16:31" s="189" customFormat="1" ht="11.85" customHeight="1" x14ac:dyDescent="0.2">
      <c r="P503" s="190"/>
      <c r="Q503" s="230"/>
      <c r="R503" s="230"/>
      <c r="S503" s="230"/>
      <c r="T503" s="190"/>
      <c r="U503" s="190"/>
      <c r="V503" s="190"/>
      <c r="W503" s="190"/>
      <c r="X503" s="190"/>
      <c r="Y503" s="190"/>
      <c r="Z503" s="190"/>
      <c r="AA503" s="190"/>
      <c r="AB503" s="190"/>
      <c r="AC503" s="190"/>
      <c r="AD503" s="190"/>
      <c r="AE503" s="190"/>
    </row>
    <row r="504" spans="16:31" s="189" customFormat="1" ht="11.85" customHeight="1" x14ac:dyDescent="0.2">
      <c r="P504" s="190"/>
      <c r="Q504" s="230"/>
      <c r="R504" s="230"/>
      <c r="S504" s="230"/>
      <c r="T504" s="190"/>
      <c r="U504" s="190"/>
      <c r="V504" s="190"/>
      <c r="W504" s="190"/>
      <c r="X504" s="190"/>
      <c r="Y504" s="190"/>
      <c r="Z504" s="190"/>
      <c r="AA504" s="190"/>
      <c r="AB504" s="190"/>
      <c r="AC504" s="190"/>
      <c r="AD504" s="190"/>
      <c r="AE504" s="190"/>
    </row>
    <row r="505" spans="16:31" s="189" customFormat="1" ht="11.85" customHeight="1" x14ac:dyDescent="0.2">
      <c r="P505" s="190"/>
      <c r="Q505" s="230"/>
      <c r="R505" s="230"/>
      <c r="S505" s="230"/>
      <c r="T505" s="190"/>
      <c r="U505" s="190"/>
      <c r="V505" s="190"/>
      <c r="W505" s="190"/>
      <c r="X505" s="190"/>
      <c r="Y505" s="190"/>
      <c r="Z505" s="190"/>
      <c r="AA505" s="190"/>
      <c r="AB505" s="190"/>
      <c r="AC505" s="190"/>
      <c r="AD505" s="190"/>
      <c r="AE505" s="190"/>
    </row>
    <row r="506" spans="16:31" s="189" customFormat="1" ht="11.85" customHeight="1" x14ac:dyDescent="0.2">
      <c r="P506" s="190"/>
      <c r="Q506" s="230"/>
      <c r="R506" s="230"/>
      <c r="S506" s="230"/>
      <c r="T506" s="190"/>
      <c r="U506" s="190"/>
      <c r="V506" s="190"/>
      <c r="W506" s="190"/>
      <c r="X506" s="190"/>
      <c r="Y506" s="190"/>
      <c r="Z506" s="190"/>
      <c r="AA506" s="190"/>
      <c r="AB506" s="190"/>
      <c r="AC506" s="190"/>
      <c r="AD506" s="190"/>
      <c r="AE506" s="190"/>
    </row>
    <row r="507" spans="16:31" s="189" customFormat="1" ht="11.85" customHeight="1" x14ac:dyDescent="0.2">
      <c r="P507" s="190"/>
      <c r="Q507" s="230"/>
      <c r="R507" s="230"/>
      <c r="S507" s="230"/>
      <c r="T507" s="190"/>
      <c r="U507" s="190"/>
      <c r="V507" s="190"/>
      <c r="W507" s="190"/>
      <c r="X507" s="190"/>
      <c r="Y507" s="190"/>
      <c r="Z507" s="190"/>
      <c r="AA507" s="190"/>
      <c r="AB507" s="190"/>
      <c r="AC507" s="190"/>
      <c r="AD507" s="190"/>
      <c r="AE507" s="190"/>
    </row>
    <row r="508" spans="16:31" s="189" customFormat="1" ht="11.85" customHeight="1" x14ac:dyDescent="0.2">
      <c r="P508" s="190"/>
      <c r="Q508" s="230"/>
      <c r="R508" s="230"/>
      <c r="S508" s="230"/>
      <c r="T508" s="190"/>
      <c r="U508" s="190"/>
      <c r="V508" s="190"/>
      <c r="W508" s="190"/>
      <c r="X508" s="190"/>
      <c r="Y508" s="190"/>
      <c r="Z508" s="190"/>
      <c r="AA508" s="190"/>
      <c r="AB508" s="190"/>
      <c r="AC508" s="190"/>
      <c r="AD508" s="190"/>
      <c r="AE508" s="190"/>
    </row>
    <row r="509" spans="16:31" s="189" customFormat="1" ht="11.85" customHeight="1" x14ac:dyDescent="0.2">
      <c r="P509" s="190"/>
      <c r="Q509" s="230"/>
      <c r="R509" s="230"/>
      <c r="S509" s="230"/>
      <c r="T509" s="190"/>
      <c r="U509" s="190"/>
      <c r="V509" s="190"/>
      <c r="W509" s="190"/>
      <c r="X509" s="190"/>
      <c r="Y509" s="190"/>
      <c r="Z509" s="190"/>
      <c r="AA509" s="190"/>
      <c r="AB509" s="190"/>
      <c r="AC509" s="190"/>
      <c r="AD509" s="190"/>
      <c r="AE509" s="190"/>
    </row>
    <row r="510" spans="16:31" s="189" customFormat="1" ht="11.85" customHeight="1" x14ac:dyDescent="0.2">
      <c r="P510" s="190"/>
      <c r="Q510" s="230"/>
      <c r="R510" s="230"/>
      <c r="S510" s="23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</row>
    <row r="511" spans="16:31" s="189" customFormat="1" ht="11.85" customHeight="1" x14ac:dyDescent="0.2">
      <c r="P511" s="190"/>
      <c r="Q511" s="230"/>
      <c r="R511" s="230"/>
      <c r="S511" s="23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</row>
    <row r="512" spans="16:31" s="189" customFormat="1" ht="11.85" customHeight="1" x14ac:dyDescent="0.2">
      <c r="P512" s="190"/>
      <c r="Q512" s="230"/>
      <c r="R512" s="230"/>
      <c r="S512" s="23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</row>
    <row r="513" spans="16:31" s="189" customFormat="1" ht="11.85" customHeight="1" x14ac:dyDescent="0.2">
      <c r="P513" s="190"/>
      <c r="Q513" s="230"/>
      <c r="R513" s="230"/>
      <c r="S513" s="23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</row>
    <row r="514" spans="16:31" s="189" customFormat="1" ht="11.85" customHeight="1" x14ac:dyDescent="0.2">
      <c r="P514" s="190"/>
      <c r="Q514" s="230"/>
      <c r="R514" s="230"/>
      <c r="S514" s="23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</row>
    <row r="515" spans="16:31" s="189" customFormat="1" ht="11.85" customHeight="1" x14ac:dyDescent="0.2">
      <c r="P515" s="190"/>
      <c r="Q515" s="230"/>
      <c r="R515" s="230"/>
      <c r="S515" s="23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</row>
    <row r="516" spans="16:31" s="189" customFormat="1" ht="11.85" customHeight="1" x14ac:dyDescent="0.2">
      <c r="P516" s="190"/>
      <c r="Q516" s="230"/>
      <c r="R516" s="230"/>
      <c r="S516" s="23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</row>
    <row r="517" spans="16:31" s="189" customFormat="1" ht="11.85" customHeight="1" x14ac:dyDescent="0.2">
      <c r="P517" s="190"/>
      <c r="Q517" s="230"/>
      <c r="R517" s="230"/>
      <c r="S517" s="23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</row>
    <row r="518" spans="16:31" s="189" customFormat="1" ht="11.85" customHeight="1" x14ac:dyDescent="0.2">
      <c r="P518" s="190"/>
      <c r="Q518" s="230"/>
      <c r="R518" s="230"/>
      <c r="S518" s="23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</row>
    <row r="519" spans="16:31" s="189" customFormat="1" ht="11.85" customHeight="1" x14ac:dyDescent="0.2">
      <c r="P519" s="190"/>
      <c r="Q519" s="230"/>
      <c r="R519" s="230"/>
      <c r="S519" s="230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  <c r="AE519" s="190"/>
    </row>
    <row r="520" spans="16:31" s="189" customFormat="1" ht="11.85" customHeight="1" x14ac:dyDescent="0.2">
      <c r="P520" s="190"/>
      <c r="Q520" s="230"/>
      <c r="R520" s="230"/>
      <c r="S520" s="230"/>
      <c r="T520" s="190"/>
      <c r="U520" s="190"/>
      <c r="V520" s="190"/>
      <c r="W520" s="190"/>
      <c r="X520" s="190"/>
      <c r="Y520" s="190"/>
      <c r="Z520" s="190"/>
      <c r="AA520" s="190"/>
      <c r="AB520" s="190"/>
      <c r="AC520" s="190"/>
      <c r="AD520" s="190"/>
      <c r="AE520" s="190"/>
    </row>
    <row r="521" spans="16:31" s="189" customFormat="1" ht="11.85" customHeight="1" x14ac:dyDescent="0.2">
      <c r="P521" s="190"/>
      <c r="Q521" s="230"/>
      <c r="R521" s="230"/>
      <c r="S521" s="230"/>
      <c r="T521" s="190"/>
      <c r="U521" s="190"/>
      <c r="V521" s="190"/>
      <c r="W521" s="190"/>
      <c r="X521" s="190"/>
      <c r="Y521" s="190"/>
      <c r="Z521" s="190"/>
      <c r="AA521" s="190"/>
      <c r="AB521" s="190"/>
      <c r="AC521" s="190"/>
      <c r="AD521" s="190"/>
      <c r="AE521" s="190"/>
    </row>
    <row r="522" spans="16:31" s="189" customFormat="1" ht="11.85" customHeight="1" x14ac:dyDescent="0.2">
      <c r="P522" s="190"/>
      <c r="Q522" s="230"/>
      <c r="R522" s="230"/>
      <c r="S522" s="230"/>
      <c r="T522" s="190"/>
      <c r="U522" s="190"/>
      <c r="V522" s="190"/>
      <c r="W522" s="190"/>
      <c r="X522" s="190"/>
      <c r="Y522" s="190"/>
      <c r="Z522" s="190"/>
      <c r="AA522" s="190"/>
      <c r="AB522" s="190"/>
      <c r="AC522" s="190"/>
      <c r="AD522" s="190"/>
      <c r="AE522" s="190"/>
    </row>
    <row r="523" spans="16:31" s="189" customFormat="1" ht="11.85" customHeight="1" x14ac:dyDescent="0.2">
      <c r="P523" s="190"/>
      <c r="Q523" s="230"/>
      <c r="R523" s="230"/>
      <c r="S523" s="230"/>
      <c r="T523" s="190"/>
      <c r="U523" s="190"/>
      <c r="V523" s="190"/>
      <c r="W523" s="190"/>
      <c r="X523" s="190"/>
      <c r="Y523" s="190"/>
      <c r="Z523" s="190"/>
      <c r="AA523" s="190"/>
      <c r="AB523" s="190"/>
      <c r="AC523" s="190"/>
      <c r="AD523" s="190"/>
      <c r="AE523" s="190"/>
    </row>
    <row r="524" spans="16:31" s="189" customFormat="1" ht="11.85" customHeight="1" x14ac:dyDescent="0.2">
      <c r="P524" s="190"/>
      <c r="Q524" s="230"/>
      <c r="R524" s="230"/>
      <c r="S524" s="23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190"/>
    </row>
    <row r="525" spans="16:31" s="189" customFormat="1" ht="11.85" customHeight="1" x14ac:dyDescent="0.2">
      <c r="P525" s="190"/>
      <c r="Q525" s="230"/>
      <c r="R525" s="230"/>
      <c r="S525" s="230"/>
      <c r="T525" s="190"/>
      <c r="U525" s="190"/>
      <c r="V525" s="190"/>
      <c r="W525" s="190"/>
      <c r="X525" s="190"/>
      <c r="Y525" s="190"/>
      <c r="Z525" s="190"/>
      <c r="AA525" s="190"/>
      <c r="AB525" s="190"/>
      <c r="AC525" s="190"/>
      <c r="AD525" s="190"/>
      <c r="AE525" s="190"/>
    </row>
    <row r="526" spans="16:31" s="189" customFormat="1" ht="11.85" customHeight="1" x14ac:dyDescent="0.2">
      <c r="P526" s="190"/>
      <c r="Q526" s="230"/>
      <c r="R526" s="230"/>
      <c r="S526" s="230"/>
      <c r="T526" s="190"/>
      <c r="U526" s="190"/>
      <c r="V526" s="190"/>
      <c r="W526" s="190"/>
      <c r="X526" s="190"/>
      <c r="Y526" s="190"/>
      <c r="Z526" s="190"/>
      <c r="AA526" s="190"/>
      <c r="AB526" s="190"/>
      <c r="AC526" s="190"/>
      <c r="AD526" s="190"/>
      <c r="AE526" s="190"/>
    </row>
    <row r="527" spans="16:31" s="189" customFormat="1" ht="11.85" customHeight="1" x14ac:dyDescent="0.2">
      <c r="P527" s="190"/>
      <c r="Q527" s="230"/>
      <c r="R527" s="230"/>
      <c r="S527" s="230"/>
      <c r="T527" s="190"/>
      <c r="U527" s="190"/>
      <c r="V527" s="190"/>
      <c r="W527" s="190"/>
      <c r="X527" s="190"/>
      <c r="Y527" s="190"/>
      <c r="Z527" s="190"/>
      <c r="AA527" s="190"/>
      <c r="AB527" s="190"/>
      <c r="AC527" s="190"/>
      <c r="AD527" s="190"/>
      <c r="AE527" s="190"/>
    </row>
    <row r="528" spans="16:31" s="189" customFormat="1" ht="11.85" customHeight="1" x14ac:dyDescent="0.2">
      <c r="P528" s="190"/>
      <c r="Q528" s="230"/>
      <c r="R528" s="230"/>
      <c r="S528" s="23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</row>
    <row r="529" spans="16:31" s="189" customFormat="1" ht="11.85" customHeight="1" x14ac:dyDescent="0.2">
      <c r="P529" s="190"/>
      <c r="Q529" s="230"/>
      <c r="R529" s="230"/>
      <c r="S529" s="230"/>
      <c r="T529" s="190"/>
      <c r="U529" s="190"/>
      <c r="V529" s="190"/>
      <c r="W529" s="190"/>
      <c r="X529" s="190"/>
      <c r="Y529" s="190"/>
      <c r="Z529" s="190"/>
      <c r="AA529" s="190"/>
      <c r="AB529" s="190"/>
      <c r="AC529" s="190"/>
      <c r="AD529" s="190"/>
      <c r="AE529" s="190"/>
    </row>
    <row r="530" spans="16:31" s="189" customFormat="1" ht="11.85" customHeight="1" x14ac:dyDescent="0.2">
      <c r="P530" s="190"/>
      <c r="Q530" s="230"/>
      <c r="R530" s="230"/>
      <c r="S530" s="230"/>
      <c r="T530" s="190"/>
      <c r="U530" s="190"/>
      <c r="V530" s="190"/>
      <c r="W530" s="190"/>
      <c r="X530" s="190"/>
      <c r="Y530" s="190"/>
      <c r="Z530" s="190"/>
      <c r="AA530" s="190"/>
      <c r="AB530" s="190"/>
      <c r="AC530" s="190"/>
      <c r="AD530" s="190"/>
      <c r="AE530" s="190"/>
    </row>
    <row r="531" spans="16:31" s="189" customFormat="1" ht="11.85" customHeight="1" x14ac:dyDescent="0.2">
      <c r="P531" s="190"/>
      <c r="Q531" s="230"/>
      <c r="R531" s="230"/>
      <c r="S531" s="23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</row>
    <row r="532" spans="16:31" s="189" customFormat="1" ht="11.85" customHeight="1" x14ac:dyDescent="0.2">
      <c r="P532" s="190"/>
      <c r="Q532" s="230"/>
      <c r="R532" s="230"/>
      <c r="S532" s="23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</row>
    <row r="533" spans="16:31" s="189" customFormat="1" ht="11.85" customHeight="1" x14ac:dyDescent="0.2">
      <c r="P533" s="190"/>
      <c r="Q533" s="230"/>
      <c r="R533" s="230"/>
      <c r="S533" s="23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</row>
    <row r="534" spans="16:31" s="189" customFormat="1" ht="11.85" customHeight="1" x14ac:dyDescent="0.2">
      <c r="P534" s="190"/>
      <c r="Q534" s="230"/>
      <c r="R534" s="230"/>
      <c r="S534" s="23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</row>
    <row r="535" spans="16:31" s="189" customFormat="1" ht="11.85" customHeight="1" x14ac:dyDescent="0.2">
      <c r="P535" s="190"/>
      <c r="Q535" s="230"/>
      <c r="R535" s="230"/>
      <c r="S535" s="23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</row>
    <row r="536" spans="16:31" s="189" customFormat="1" ht="11.85" customHeight="1" x14ac:dyDescent="0.2">
      <c r="P536" s="190"/>
      <c r="Q536" s="230"/>
      <c r="R536" s="230"/>
      <c r="S536" s="230"/>
      <c r="T536" s="190"/>
      <c r="U536" s="190"/>
      <c r="V536" s="190"/>
      <c r="W536" s="190"/>
      <c r="X536" s="190"/>
      <c r="Y536" s="190"/>
      <c r="Z536" s="190"/>
      <c r="AA536" s="190"/>
      <c r="AB536" s="190"/>
      <c r="AC536" s="190"/>
      <c r="AD536" s="190"/>
      <c r="AE536" s="190"/>
    </row>
    <row r="537" spans="16:31" s="189" customFormat="1" ht="11.85" customHeight="1" x14ac:dyDescent="0.2">
      <c r="P537" s="190"/>
      <c r="Q537" s="230"/>
      <c r="R537" s="230"/>
      <c r="S537" s="230"/>
      <c r="T537" s="190"/>
      <c r="U537" s="190"/>
      <c r="V537" s="190"/>
      <c r="W537" s="190"/>
      <c r="X537" s="190"/>
      <c r="Y537" s="190"/>
      <c r="Z537" s="190"/>
      <c r="AA537" s="190"/>
      <c r="AB537" s="190"/>
      <c r="AC537" s="190"/>
      <c r="AD537" s="190"/>
      <c r="AE537" s="190"/>
    </row>
    <row r="538" spans="16:31" s="189" customFormat="1" ht="11.85" customHeight="1" x14ac:dyDescent="0.2">
      <c r="P538" s="190"/>
      <c r="Q538" s="230"/>
      <c r="R538" s="230"/>
      <c r="S538" s="230"/>
      <c r="T538" s="190"/>
      <c r="U538" s="190"/>
      <c r="V538" s="190"/>
      <c r="W538" s="190"/>
      <c r="X538" s="190"/>
      <c r="Y538" s="190"/>
      <c r="Z538" s="190"/>
      <c r="AA538" s="190"/>
      <c r="AB538" s="190"/>
      <c r="AC538" s="190"/>
      <c r="AD538" s="190"/>
      <c r="AE538" s="190"/>
    </row>
    <row r="539" spans="16:31" s="189" customFormat="1" ht="11.85" customHeight="1" x14ac:dyDescent="0.2">
      <c r="P539" s="190"/>
      <c r="Q539" s="230"/>
      <c r="R539" s="230"/>
      <c r="S539" s="230"/>
      <c r="T539" s="190"/>
      <c r="U539" s="190"/>
      <c r="V539" s="190"/>
      <c r="W539" s="190"/>
      <c r="X539" s="190"/>
      <c r="Y539" s="190"/>
      <c r="Z539" s="190"/>
      <c r="AA539" s="190"/>
      <c r="AB539" s="190"/>
      <c r="AC539" s="190"/>
      <c r="AD539" s="190"/>
      <c r="AE539" s="190"/>
    </row>
    <row r="540" spans="16:31" s="189" customFormat="1" ht="11.85" customHeight="1" x14ac:dyDescent="0.2">
      <c r="P540" s="190"/>
      <c r="Q540" s="230"/>
      <c r="R540" s="230"/>
      <c r="S540" s="230"/>
      <c r="T540" s="190"/>
      <c r="U540" s="190"/>
      <c r="V540" s="190"/>
      <c r="W540" s="190"/>
      <c r="X540" s="190"/>
      <c r="Y540" s="190"/>
      <c r="Z540" s="190"/>
      <c r="AA540" s="190"/>
      <c r="AB540" s="190"/>
      <c r="AC540" s="190"/>
      <c r="AD540" s="190"/>
      <c r="AE540" s="190"/>
    </row>
    <row r="541" spans="16:31" s="189" customFormat="1" ht="11.85" customHeight="1" x14ac:dyDescent="0.2">
      <c r="P541" s="190"/>
      <c r="Q541" s="230"/>
      <c r="R541" s="230"/>
      <c r="S541" s="230"/>
      <c r="T541" s="190"/>
      <c r="U541" s="190"/>
      <c r="V541" s="190"/>
      <c r="W541" s="190"/>
      <c r="X541" s="190"/>
      <c r="Y541" s="190"/>
      <c r="Z541" s="190"/>
      <c r="AA541" s="190"/>
      <c r="AB541" s="190"/>
      <c r="AC541" s="190"/>
      <c r="AD541" s="190"/>
      <c r="AE541" s="190"/>
    </row>
    <row r="542" spans="16:31" s="189" customFormat="1" ht="11.85" customHeight="1" x14ac:dyDescent="0.2">
      <c r="P542" s="190"/>
      <c r="Q542" s="230"/>
      <c r="R542" s="230"/>
      <c r="S542" s="230"/>
      <c r="T542" s="190"/>
      <c r="U542" s="190"/>
      <c r="V542" s="190"/>
      <c r="W542" s="190"/>
      <c r="X542" s="190"/>
      <c r="Y542" s="190"/>
      <c r="Z542" s="190"/>
      <c r="AA542" s="190"/>
      <c r="AB542" s="190"/>
      <c r="AC542" s="190"/>
      <c r="AD542" s="190"/>
      <c r="AE542" s="190"/>
    </row>
    <row r="543" spans="16:31" s="189" customFormat="1" ht="11.85" customHeight="1" x14ac:dyDescent="0.2">
      <c r="P543" s="190"/>
      <c r="Q543" s="230"/>
      <c r="R543" s="230"/>
      <c r="S543" s="230"/>
      <c r="T543" s="190"/>
      <c r="U543" s="190"/>
      <c r="V543" s="190"/>
      <c r="W543" s="190"/>
      <c r="X543" s="190"/>
      <c r="Y543" s="190"/>
      <c r="Z543" s="190"/>
      <c r="AA543" s="190"/>
      <c r="AB543" s="190"/>
      <c r="AC543" s="190"/>
      <c r="AD543" s="190"/>
      <c r="AE543" s="190"/>
    </row>
    <row r="544" spans="16:31" s="189" customFormat="1" ht="11.85" customHeight="1" x14ac:dyDescent="0.2">
      <c r="P544" s="190"/>
      <c r="Q544" s="230"/>
      <c r="R544" s="230"/>
      <c r="S544" s="230"/>
      <c r="T544" s="190"/>
      <c r="U544" s="190"/>
      <c r="V544" s="190"/>
      <c r="W544" s="190"/>
      <c r="X544" s="190"/>
      <c r="Y544" s="190"/>
      <c r="Z544" s="190"/>
      <c r="AA544" s="190"/>
      <c r="AB544" s="190"/>
      <c r="AC544" s="190"/>
      <c r="AD544" s="190"/>
      <c r="AE544" s="190"/>
    </row>
    <row r="545" spans="16:31" s="189" customFormat="1" ht="11.85" customHeight="1" x14ac:dyDescent="0.2">
      <c r="P545" s="190"/>
      <c r="Q545" s="230"/>
      <c r="R545" s="230"/>
      <c r="S545" s="230"/>
      <c r="T545" s="190"/>
      <c r="U545" s="190"/>
      <c r="V545" s="190"/>
      <c r="W545" s="190"/>
      <c r="X545" s="190"/>
      <c r="Y545" s="190"/>
      <c r="Z545" s="190"/>
      <c r="AA545" s="190"/>
      <c r="AB545" s="190"/>
      <c r="AC545" s="190"/>
      <c r="AD545" s="190"/>
      <c r="AE545" s="190"/>
    </row>
    <row r="546" spans="16:31" s="189" customFormat="1" ht="11.85" customHeight="1" x14ac:dyDescent="0.2">
      <c r="P546" s="190"/>
      <c r="Q546" s="230"/>
      <c r="R546" s="230"/>
      <c r="S546" s="230"/>
      <c r="T546" s="190"/>
      <c r="U546" s="190"/>
      <c r="V546" s="190"/>
      <c r="W546" s="190"/>
      <c r="X546" s="190"/>
      <c r="Y546" s="190"/>
      <c r="Z546" s="190"/>
      <c r="AA546" s="190"/>
      <c r="AB546" s="190"/>
      <c r="AC546" s="190"/>
      <c r="AD546" s="190"/>
      <c r="AE546" s="190"/>
    </row>
    <row r="547" spans="16:31" s="189" customFormat="1" ht="11.85" customHeight="1" x14ac:dyDescent="0.2">
      <c r="P547" s="190"/>
      <c r="Q547" s="230"/>
      <c r="R547" s="230"/>
      <c r="S547" s="230"/>
      <c r="T547" s="190"/>
      <c r="U547" s="190"/>
      <c r="V547" s="190"/>
      <c r="W547" s="190"/>
      <c r="X547" s="190"/>
      <c r="Y547" s="190"/>
      <c r="Z547" s="190"/>
      <c r="AA547" s="190"/>
      <c r="AB547" s="190"/>
      <c r="AC547" s="190"/>
      <c r="AD547" s="190"/>
      <c r="AE547" s="190"/>
    </row>
    <row r="548" spans="16:31" s="189" customFormat="1" ht="11.85" customHeight="1" x14ac:dyDescent="0.2">
      <c r="P548" s="190"/>
      <c r="Q548" s="230"/>
      <c r="R548" s="230"/>
      <c r="S548" s="230"/>
      <c r="T548" s="190"/>
      <c r="U548" s="190"/>
      <c r="V548" s="190"/>
      <c r="W548" s="190"/>
      <c r="X548" s="190"/>
      <c r="Y548" s="190"/>
      <c r="Z548" s="190"/>
      <c r="AA548" s="190"/>
      <c r="AB548" s="190"/>
      <c r="AC548" s="190"/>
      <c r="AD548" s="190"/>
      <c r="AE548" s="190"/>
    </row>
    <row r="549" spans="16:31" s="189" customFormat="1" ht="11.85" customHeight="1" x14ac:dyDescent="0.2">
      <c r="P549" s="190"/>
      <c r="Q549" s="230"/>
      <c r="R549" s="230"/>
      <c r="S549" s="230"/>
      <c r="T549" s="190"/>
      <c r="U549" s="190"/>
      <c r="V549" s="190"/>
      <c r="W549" s="190"/>
      <c r="X549" s="190"/>
      <c r="Y549" s="190"/>
      <c r="Z549" s="190"/>
      <c r="AA549" s="190"/>
      <c r="AB549" s="190"/>
      <c r="AC549" s="190"/>
      <c r="AD549" s="190"/>
      <c r="AE549" s="190"/>
    </row>
    <row r="550" spans="16:31" s="189" customFormat="1" ht="11.85" customHeight="1" x14ac:dyDescent="0.2">
      <c r="P550" s="190"/>
      <c r="Q550" s="230"/>
      <c r="R550" s="230"/>
      <c r="S550" s="230"/>
      <c r="T550" s="190"/>
      <c r="U550" s="190"/>
      <c r="V550" s="190"/>
      <c r="W550" s="190"/>
      <c r="X550" s="190"/>
      <c r="Y550" s="190"/>
      <c r="Z550" s="190"/>
      <c r="AA550" s="190"/>
      <c r="AB550" s="190"/>
      <c r="AC550" s="190"/>
      <c r="AD550" s="190"/>
      <c r="AE550" s="190"/>
    </row>
    <row r="551" spans="16:31" s="189" customFormat="1" ht="11.85" customHeight="1" x14ac:dyDescent="0.2">
      <c r="P551" s="190"/>
      <c r="Q551" s="230"/>
      <c r="R551" s="230"/>
      <c r="S551" s="230"/>
      <c r="T551" s="190"/>
      <c r="U551" s="190"/>
      <c r="V551" s="190"/>
      <c r="W551" s="190"/>
      <c r="X551" s="190"/>
      <c r="Y551" s="190"/>
      <c r="Z551" s="190"/>
      <c r="AA551" s="190"/>
      <c r="AB551" s="190"/>
      <c r="AC551" s="190"/>
      <c r="AD551" s="190"/>
      <c r="AE551" s="190"/>
    </row>
    <row r="552" spans="16:31" s="189" customFormat="1" ht="11.85" customHeight="1" x14ac:dyDescent="0.2">
      <c r="P552" s="190"/>
      <c r="Q552" s="230"/>
      <c r="R552" s="230"/>
      <c r="S552" s="230"/>
      <c r="T552" s="190"/>
      <c r="U552" s="190"/>
      <c r="V552" s="190"/>
      <c r="W552" s="190"/>
      <c r="X552" s="190"/>
      <c r="Y552" s="190"/>
      <c r="Z552" s="190"/>
      <c r="AA552" s="190"/>
      <c r="AB552" s="190"/>
      <c r="AC552" s="190"/>
      <c r="AD552" s="190"/>
      <c r="AE552" s="190"/>
    </row>
    <row r="553" spans="16:31" s="189" customFormat="1" ht="11.85" customHeight="1" x14ac:dyDescent="0.2">
      <c r="P553" s="190"/>
      <c r="Q553" s="230"/>
      <c r="R553" s="230"/>
      <c r="S553" s="230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/>
    </row>
    <row r="554" spans="16:31" s="189" customFormat="1" ht="11.85" customHeight="1" x14ac:dyDescent="0.2">
      <c r="P554" s="190"/>
      <c r="Q554" s="230"/>
      <c r="R554" s="230"/>
      <c r="S554" s="23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</row>
    <row r="555" spans="16:31" s="189" customFormat="1" ht="11.85" customHeight="1" x14ac:dyDescent="0.2">
      <c r="P555" s="190"/>
      <c r="Q555" s="230"/>
      <c r="R555" s="230"/>
      <c r="S555" s="230"/>
      <c r="T555" s="190"/>
      <c r="U555" s="190"/>
      <c r="V555" s="190"/>
      <c r="W555" s="190"/>
      <c r="X555" s="190"/>
      <c r="Y555" s="190"/>
      <c r="Z555" s="190"/>
      <c r="AA555" s="190"/>
      <c r="AB555" s="190"/>
      <c r="AC555" s="190"/>
      <c r="AD555" s="190"/>
      <c r="AE555" s="190"/>
    </row>
    <row r="556" spans="16:31" s="189" customFormat="1" ht="11.85" customHeight="1" x14ac:dyDescent="0.2">
      <c r="P556" s="190"/>
      <c r="Q556" s="230"/>
      <c r="R556" s="230"/>
      <c r="S556" s="230"/>
      <c r="T556" s="190"/>
      <c r="U556" s="190"/>
      <c r="V556" s="190"/>
      <c r="W556" s="190"/>
      <c r="X556" s="190"/>
      <c r="Y556" s="190"/>
      <c r="Z556" s="190"/>
      <c r="AA556" s="190"/>
      <c r="AB556" s="190"/>
      <c r="AC556" s="190"/>
      <c r="AD556" s="190"/>
      <c r="AE556" s="190"/>
    </row>
    <row r="557" spans="16:31" s="189" customFormat="1" ht="11.85" customHeight="1" x14ac:dyDescent="0.2">
      <c r="P557" s="190"/>
      <c r="Q557" s="230"/>
      <c r="R557" s="230"/>
      <c r="S557" s="230"/>
      <c r="T557" s="190"/>
      <c r="U557" s="190"/>
      <c r="V557" s="190"/>
      <c r="W557" s="190"/>
      <c r="X557" s="190"/>
      <c r="Y557" s="190"/>
      <c r="Z557" s="190"/>
      <c r="AA557" s="190"/>
      <c r="AB557" s="190"/>
      <c r="AC557" s="190"/>
      <c r="AD557" s="190"/>
      <c r="AE557" s="190"/>
    </row>
    <row r="558" spans="16:31" s="189" customFormat="1" ht="11.85" customHeight="1" x14ac:dyDescent="0.2">
      <c r="P558" s="190"/>
      <c r="Q558" s="230"/>
      <c r="R558" s="230"/>
      <c r="S558" s="230"/>
      <c r="T558" s="190"/>
      <c r="U558" s="190"/>
      <c r="V558" s="190"/>
      <c r="W558" s="190"/>
      <c r="X558" s="190"/>
      <c r="Y558" s="190"/>
      <c r="Z558" s="190"/>
      <c r="AA558" s="190"/>
      <c r="AB558" s="190"/>
      <c r="AC558" s="190"/>
      <c r="AD558" s="190"/>
      <c r="AE558" s="190"/>
    </row>
    <row r="559" spans="16:31" s="189" customFormat="1" ht="11.85" customHeight="1" x14ac:dyDescent="0.2">
      <c r="P559" s="190"/>
      <c r="Q559" s="230"/>
      <c r="R559" s="230"/>
      <c r="S559" s="230"/>
      <c r="T559" s="190"/>
      <c r="U559" s="190"/>
      <c r="V559" s="190"/>
      <c r="W559" s="190"/>
      <c r="X559" s="190"/>
      <c r="Y559" s="190"/>
      <c r="Z559" s="190"/>
      <c r="AA559" s="190"/>
      <c r="AB559" s="190"/>
      <c r="AC559" s="190"/>
      <c r="AD559" s="190"/>
      <c r="AE559" s="190"/>
    </row>
    <row r="560" spans="16:31" s="189" customFormat="1" ht="11.85" customHeight="1" x14ac:dyDescent="0.2">
      <c r="P560" s="190"/>
      <c r="Q560" s="230"/>
      <c r="R560" s="230"/>
      <c r="S560" s="230"/>
      <c r="T560" s="190"/>
      <c r="U560" s="190"/>
      <c r="V560" s="190"/>
      <c r="W560" s="190"/>
      <c r="X560" s="190"/>
      <c r="Y560" s="190"/>
      <c r="Z560" s="190"/>
      <c r="AA560" s="190"/>
      <c r="AB560" s="190"/>
      <c r="AC560" s="190"/>
      <c r="AD560" s="190"/>
      <c r="AE560" s="190"/>
    </row>
    <row r="561" spans="16:31" s="189" customFormat="1" ht="11.85" customHeight="1" x14ac:dyDescent="0.2">
      <c r="P561" s="190"/>
      <c r="Q561" s="230"/>
      <c r="R561" s="230"/>
      <c r="S561" s="230"/>
      <c r="T561" s="190"/>
      <c r="U561" s="190"/>
      <c r="V561" s="190"/>
      <c r="W561" s="190"/>
      <c r="X561" s="190"/>
      <c r="Y561" s="190"/>
      <c r="Z561" s="190"/>
      <c r="AA561" s="190"/>
      <c r="AB561" s="190"/>
      <c r="AC561" s="190"/>
      <c r="AD561" s="190"/>
      <c r="AE561" s="190"/>
    </row>
    <row r="562" spans="16:31" s="189" customFormat="1" ht="11.85" customHeight="1" x14ac:dyDescent="0.2">
      <c r="P562" s="190"/>
      <c r="Q562" s="230"/>
      <c r="R562" s="230"/>
      <c r="S562" s="230"/>
      <c r="T562" s="190"/>
      <c r="U562" s="190"/>
      <c r="V562" s="190"/>
      <c r="W562" s="190"/>
      <c r="X562" s="190"/>
      <c r="Y562" s="190"/>
      <c r="Z562" s="190"/>
      <c r="AA562" s="190"/>
      <c r="AB562" s="190"/>
      <c r="AC562" s="190"/>
      <c r="AD562" s="190"/>
      <c r="AE562" s="190"/>
    </row>
    <row r="563" spans="16:31" s="189" customFormat="1" ht="11.85" customHeight="1" x14ac:dyDescent="0.2">
      <c r="P563" s="190"/>
      <c r="Q563" s="230"/>
      <c r="R563" s="230"/>
      <c r="S563" s="230"/>
      <c r="T563" s="190"/>
      <c r="U563" s="190"/>
      <c r="V563" s="190"/>
      <c r="W563" s="190"/>
      <c r="X563" s="190"/>
      <c r="Y563" s="190"/>
      <c r="Z563" s="190"/>
      <c r="AA563" s="190"/>
      <c r="AB563" s="190"/>
      <c r="AC563" s="190"/>
      <c r="AD563" s="190"/>
      <c r="AE563" s="190"/>
    </row>
    <row r="564" spans="16:31" s="189" customFormat="1" ht="11.85" customHeight="1" x14ac:dyDescent="0.2">
      <c r="P564" s="190"/>
      <c r="Q564" s="230"/>
      <c r="R564" s="230"/>
      <c r="S564" s="23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</row>
    <row r="565" spans="16:31" s="189" customFormat="1" ht="11.85" customHeight="1" x14ac:dyDescent="0.2">
      <c r="P565" s="190"/>
      <c r="Q565" s="230"/>
      <c r="R565" s="230"/>
      <c r="S565" s="23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</row>
    <row r="566" spans="16:31" s="189" customFormat="1" ht="11.85" customHeight="1" x14ac:dyDescent="0.2">
      <c r="P566" s="190"/>
      <c r="Q566" s="230"/>
      <c r="R566" s="230"/>
      <c r="S566" s="23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</row>
    <row r="567" spans="16:31" s="189" customFormat="1" ht="11.85" customHeight="1" x14ac:dyDescent="0.2">
      <c r="P567" s="190"/>
      <c r="Q567" s="230"/>
      <c r="R567" s="230"/>
      <c r="S567" s="23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</row>
    <row r="568" spans="16:31" s="189" customFormat="1" ht="11.85" customHeight="1" x14ac:dyDescent="0.2">
      <c r="P568" s="190"/>
      <c r="Q568" s="230"/>
      <c r="R568" s="230"/>
      <c r="S568" s="23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</row>
    <row r="569" spans="16:31" s="189" customFormat="1" ht="11.85" customHeight="1" x14ac:dyDescent="0.2">
      <c r="P569" s="190"/>
      <c r="Q569" s="230"/>
      <c r="R569" s="230"/>
      <c r="S569" s="23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</row>
    <row r="570" spans="16:31" s="189" customFormat="1" ht="11.85" customHeight="1" x14ac:dyDescent="0.2">
      <c r="P570" s="190"/>
      <c r="Q570" s="230"/>
      <c r="R570" s="230"/>
      <c r="S570" s="23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</row>
    <row r="571" spans="16:31" s="189" customFormat="1" ht="11.85" customHeight="1" x14ac:dyDescent="0.2">
      <c r="P571" s="190"/>
      <c r="Q571" s="230"/>
      <c r="R571" s="230"/>
      <c r="S571" s="23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</row>
    <row r="572" spans="16:31" s="189" customFormat="1" ht="11.85" customHeight="1" x14ac:dyDescent="0.2">
      <c r="P572" s="190"/>
      <c r="Q572" s="230"/>
      <c r="R572" s="230"/>
      <c r="S572" s="230"/>
      <c r="T572" s="190"/>
      <c r="U572" s="190"/>
      <c r="V572" s="190"/>
      <c r="W572" s="190"/>
      <c r="X572" s="190"/>
      <c r="Y572" s="190"/>
      <c r="Z572" s="190"/>
      <c r="AA572" s="190"/>
      <c r="AB572" s="190"/>
      <c r="AC572" s="190"/>
      <c r="AD572" s="190"/>
      <c r="AE572" s="190"/>
    </row>
    <row r="573" spans="16:31" s="189" customFormat="1" ht="11.85" customHeight="1" x14ac:dyDescent="0.2">
      <c r="P573" s="190"/>
      <c r="Q573" s="230"/>
      <c r="R573" s="230"/>
      <c r="S573" s="230"/>
      <c r="T573" s="190"/>
      <c r="U573" s="190"/>
      <c r="V573" s="190"/>
      <c r="W573" s="190"/>
      <c r="X573" s="190"/>
      <c r="Y573" s="190"/>
      <c r="Z573" s="190"/>
      <c r="AA573" s="190"/>
      <c r="AB573" s="190"/>
      <c r="AC573" s="190"/>
      <c r="AD573" s="190"/>
      <c r="AE573" s="190"/>
    </row>
    <row r="574" spans="16:31" s="189" customFormat="1" ht="11.85" customHeight="1" x14ac:dyDescent="0.2">
      <c r="P574" s="190"/>
      <c r="Q574" s="230"/>
      <c r="R574" s="230"/>
      <c r="S574" s="230"/>
      <c r="T574" s="190"/>
      <c r="U574" s="190"/>
      <c r="V574" s="190"/>
      <c r="W574" s="190"/>
      <c r="X574" s="190"/>
      <c r="Y574" s="190"/>
      <c r="Z574" s="190"/>
      <c r="AA574" s="190"/>
      <c r="AB574" s="190"/>
      <c r="AC574" s="190"/>
      <c r="AD574" s="190"/>
      <c r="AE574" s="190"/>
    </row>
    <row r="575" spans="16:31" s="189" customFormat="1" ht="11.85" customHeight="1" x14ac:dyDescent="0.2">
      <c r="P575" s="190"/>
      <c r="Q575" s="230"/>
      <c r="R575" s="230"/>
      <c r="S575" s="230"/>
      <c r="T575" s="190"/>
      <c r="U575" s="190"/>
      <c r="V575" s="190"/>
      <c r="W575" s="190"/>
      <c r="X575" s="190"/>
      <c r="Y575" s="190"/>
      <c r="Z575" s="190"/>
      <c r="AA575" s="190"/>
      <c r="AB575" s="190"/>
      <c r="AC575" s="190"/>
      <c r="AD575" s="190"/>
      <c r="AE575" s="190"/>
    </row>
    <row r="576" spans="16:31" s="189" customFormat="1" ht="11.85" customHeight="1" x14ac:dyDescent="0.2">
      <c r="P576" s="190"/>
      <c r="Q576" s="230"/>
      <c r="R576" s="230"/>
      <c r="S576" s="230"/>
      <c r="T576" s="190"/>
      <c r="U576" s="190"/>
      <c r="V576" s="190"/>
      <c r="W576" s="190"/>
      <c r="X576" s="190"/>
      <c r="Y576" s="190"/>
      <c r="Z576" s="190"/>
      <c r="AA576" s="190"/>
      <c r="AB576" s="190"/>
      <c r="AC576" s="190"/>
      <c r="AD576" s="190"/>
      <c r="AE576" s="190"/>
    </row>
    <row r="577" spans="16:31" s="189" customFormat="1" ht="11.85" customHeight="1" x14ac:dyDescent="0.2">
      <c r="P577" s="190"/>
      <c r="Q577" s="230"/>
      <c r="R577" s="230"/>
      <c r="S577" s="230"/>
      <c r="T577" s="190"/>
      <c r="U577" s="190"/>
      <c r="V577" s="190"/>
      <c r="W577" s="190"/>
      <c r="X577" s="190"/>
      <c r="Y577" s="190"/>
      <c r="Z577" s="190"/>
      <c r="AA577" s="190"/>
      <c r="AB577" s="190"/>
      <c r="AC577" s="190"/>
      <c r="AD577" s="190"/>
      <c r="AE577" s="190"/>
    </row>
    <row r="578" spans="16:31" s="189" customFormat="1" ht="11.85" customHeight="1" x14ac:dyDescent="0.2">
      <c r="P578" s="190"/>
      <c r="Q578" s="230"/>
      <c r="R578" s="230"/>
      <c r="S578" s="230"/>
      <c r="T578" s="190"/>
      <c r="U578" s="190"/>
      <c r="V578" s="190"/>
      <c r="W578" s="190"/>
      <c r="X578" s="190"/>
      <c r="Y578" s="190"/>
      <c r="Z578" s="190"/>
      <c r="AA578" s="190"/>
      <c r="AB578" s="190"/>
      <c r="AC578" s="190"/>
      <c r="AD578" s="190"/>
      <c r="AE578" s="190"/>
    </row>
    <row r="579" spans="16:31" s="189" customFormat="1" ht="11.85" customHeight="1" x14ac:dyDescent="0.2">
      <c r="P579" s="190"/>
      <c r="Q579" s="230"/>
      <c r="R579" s="230"/>
      <c r="S579" s="230"/>
      <c r="T579" s="190"/>
      <c r="U579" s="190"/>
      <c r="V579" s="190"/>
      <c r="W579" s="190"/>
      <c r="X579" s="190"/>
      <c r="Y579" s="190"/>
      <c r="Z579" s="190"/>
      <c r="AA579" s="190"/>
      <c r="AB579" s="190"/>
      <c r="AC579" s="190"/>
      <c r="AD579" s="190"/>
      <c r="AE579" s="190"/>
    </row>
    <row r="580" spans="16:31" s="189" customFormat="1" ht="11.85" customHeight="1" x14ac:dyDescent="0.2">
      <c r="P580" s="190"/>
      <c r="Q580" s="230"/>
      <c r="R580" s="230"/>
      <c r="S580" s="23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</row>
    <row r="581" spans="16:31" s="189" customFormat="1" ht="11.85" customHeight="1" x14ac:dyDescent="0.2">
      <c r="P581" s="190"/>
      <c r="Q581" s="230"/>
      <c r="R581" s="230"/>
      <c r="S581" s="23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</row>
    <row r="582" spans="16:31" s="189" customFormat="1" ht="11.85" customHeight="1" x14ac:dyDescent="0.2">
      <c r="P582" s="190"/>
      <c r="Q582" s="230"/>
      <c r="R582" s="230"/>
      <c r="S582" s="23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</row>
    <row r="583" spans="16:31" s="189" customFormat="1" ht="11.85" customHeight="1" x14ac:dyDescent="0.2">
      <c r="P583" s="190"/>
      <c r="Q583" s="230"/>
      <c r="R583" s="230"/>
      <c r="S583" s="23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</row>
    <row r="584" spans="16:31" s="189" customFormat="1" ht="11.85" customHeight="1" x14ac:dyDescent="0.2">
      <c r="P584" s="190"/>
      <c r="Q584" s="230"/>
      <c r="R584" s="230"/>
      <c r="S584" s="23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</row>
    <row r="585" spans="16:31" s="189" customFormat="1" ht="11.85" customHeight="1" x14ac:dyDescent="0.2">
      <c r="P585" s="190"/>
      <c r="Q585" s="230"/>
      <c r="R585" s="230"/>
      <c r="S585" s="23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  <c r="AE585" s="190"/>
    </row>
    <row r="586" spans="16:31" s="189" customFormat="1" ht="11.85" customHeight="1" x14ac:dyDescent="0.2">
      <c r="P586" s="190"/>
      <c r="Q586" s="230"/>
      <c r="R586" s="230"/>
      <c r="S586" s="230"/>
      <c r="T586" s="190"/>
      <c r="U586" s="190"/>
      <c r="V586" s="190"/>
      <c r="W586" s="190"/>
      <c r="X586" s="190"/>
      <c r="Y586" s="190"/>
      <c r="Z586" s="190"/>
      <c r="AA586" s="190"/>
      <c r="AB586" s="190"/>
      <c r="AC586" s="190"/>
      <c r="AD586" s="190"/>
      <c r="AE586" s="190"/>
    </row>
    <row r="587" spans="16:31" s="189" customFormat="1" ht="11.85" customHeight="1" x14ac:dyDescent="0.2">
      <c r="P587" s="190"/>
      <c r="Q587" s="230"/>
      <c r="R587" s="230"/>
      <c r="S587" s="230"/>
      <c r="T587" s="190"/>
      <c r="U587" s="190"/>
      <c r="V587" s="190"/>
      <c r="W587" s="190"/>
      <c r="X587" s="190"/>
      <c r="Y587" s="190"/>
      <c r="Z587" s="190"/>
      <c r="AA587" s="190"/>
      <c r="AB587" s="190"/>
      <c r="AC587" s="190"/>
      <c r="AD587" s="190"/>
      <c r="AE587" s="190"/>
    </row>
    <row r="588" spans="16:31" s="189" customFormat="1" ht="11.85" customHeight="1" x14ac:dyDescent="0.2">
      <c r="P588" s="190"/>
      <c r="Q588" s="230"/>
      <c r="R588" s="230"/>
      <c r="S588" s="230"/>
      <c r="T588" s="190"/>
      <c r="U588" s="190"/>
      <c r="V588" s="190"/>
      <c r="W588" s="190"/>
      <c r="X588" s="190"/>
      <c r="Y588" s="190"/>
      <c r="Z588" s="190"/>
      <c r="AA588" s="190"/>
      <c r="AB588" s="190"/>
      <c r="AC588" s="190"/>
      <c r="AD588" s="190"/>
      <c r="AE588" s="190"/>
    </row>
    <row r="589" spans="16:31" s="189" customFormat="1" ht="11.85" customHeight="1" x14ac:dyDescent="0.2">
      <c r="P589" s="190"/>
      <c r="Q589" s="230"/>
      <c r="R589" s="230"/>
      <c r="S589" s="230"/>
      <c r="T589" s="190"/>
      <c r="U589" s="190"/>
      <c r="V589" s="190"/>
      <c r="W589" s="190"/>
      <c r="X589" s="190"/>
      <c r="Y589" s="190"/>
      <c r="Z589" s="190"/>
      <c r="AA589" s="190"/>
      <c r="AB589" s="190"/>
      <c r="AC589" s="190"/>
      <c r="AD589" s="190"/>
      <c r="AE589" s="190"/>
    </row>
    <row r="590" spans="16:31" s="189" customFormat="1" ht="11.85" customHeight="1" x14ac:dyDescent="0.2">
      <c r="P590" s="190"/>
      <c r="Q590" s="230"/>
      <c r="R590" s="230"/>
      <c r="S590" s="230"/>
      <c r="T590" s="190"/>
      <c r="U590" s="190"/>
      <c r="V590" s="190"/>
      <c r="W590" s="190"/>
      <c r="X590" s="190"/>
      <c r="Y590" s="190"/>
      <c r="Z590" s="190"/>
      <c r="AA590" s="190"/>
      <c r="AB590" s="190"/>
      <c r="AC590" s="190"/>
      <c r="AD590" s="190"/>
      <c r="AE590" s="190"/>
    </row>
    <row r="591" spans="16:31" s="189" customFormat="1" ht="11.85" customHeight="1" x14ac:dyDescent="0.2">
      <c r="P591" s="190"/>
      <c r="Q591" s="230"/>
      <c r="R591" s="230"/>
      <c r="S591" s="230"/>
      <c r="T591" s="190"/>
      <c r="U591" s="190"/>
      <c r="V591" s="190"/>
      <c r="W591" s="190"/>
      <c r="X591" s="190"/>
      <c r="Y591" s="190"/>
      <c r="Z591" s="190"/>
      <c r="AA591" s="190"/>
      <c r="AB591" s="190"/>
      <c r="AC591" s="190"/>
      <c r="AD591" s="190"/>
      <c r="AE591" s="190"/>
    </row>
    <row r="592" spans="16:31" s="189" customFormat="1" ht="11.85" customHeight="1" x14ac:dyDescent="0.2">
      <c r="P592" s="190"/>
      <c r="Q592" s="230"/>
      <c r="R592" s="230"/>
      <c r="S592" s="230"/>
      <c r="T592" s="190"/>
      <c r="U592" s="190"/>
      <c r="V592" s="190"/>
      <c r="W592" s="190"/>
      <c r="X592" s="190"/>
      <c r="Y592" s="190"/>
      <c r="Z592" s="190"/>
      <c r="AA592" s="190"/>
      <c r="AB592" s="190"/>
      <c r="AC592" s="190"/>
      <c r="AD592" s="190"/>
      <c r="AE592" s="190"/>
    </row>
    <row r="593" spans="16:31" s="189" customFormat="1" ht="11.85" customHeight="1" x14ac:dyDescent="0.2">
      <c r="P593" s="190"/>
      <c r="Q593" s="230"/>
      <c r="R593" s="230"/>
      <c r="S593" s="230"/>
      <c r="T593" s="190"/>
      <c r="U593" s="190"/>
      <c r="V593" s="190"/>
      <c r="W593" s="190"/>
      <c r="X593" s="190"/>
      <c r="Y593" s="190"/>
      <c r="Z593" s="190"/>
      <c r="AA593" s="190"/>
      <c r="AB593" s="190"/>
      <c r="AC593" s="190"/>
      <c r="AD593" s="190"/>
      <c r="AE593" s="190"/>
    </row>
    <row r="594" spans="16:31" s="189" customFormat="1" ht="11.85" customHeight="1" x14ac:dyDescent="0.2">
      <c r="P594" s="190"/>
      <c r="Q594" s="230"/>
      <c r="R594" s="230"/>
      <c r="S594" s="230"/>
      <c r="T594" s="190"/>
      <c r="U594" s="190"/>
      <c r="V594" s="190"/>
      <c r="W594" s="190"/>
      <c r="X594" s="190"/>
      <c r="Y594" s="190"/>
      <c r="Z594" s="190"/>
      <c r="AA594" s="190"/>
      <c r="AB594" s="190"/>
      <c r="AC594" s="190"/>
      <c r="AD594" s="190"/>
      <c r="AE594" s="190"/>
    </row>
    <row r="595" spans="16:31" s="189" customFormat="1" ht="11.85" customHeight="1" x14ac:dyDescent="0.2">
      <c r="P595" s="190"/>
      <c r="Q595" s="230"/>
      <c r="R595" s="230"/>
      <c r="S595" s="230"/>
      <c r="T595" s="190"/>
      <c r="U595" s="190"/>
      <c r="V595" s="190"/>
      <c r="W595" s="190"/>
      <c r="X595" s="190"/>
      <c r="Y595" s="190"/>
      <c r="Z595" s="190"/>
      <c r="AA595" s="190"/>
      <c r="AB595" s="190"/>
      <c r="AC595" s="190"/>
      <c r="AD595" s="190"/>
      <c r="AE595" s="190"/>
    </row>
    <row r="596" spans="16:31" s="189" customFormat="1" ht="11.85" customHeight="1" x14ac:dyDescent="0.2">
      <c r="P596" s="190"/>
      <c r="Q596" s="230"/>
      <c r="R596" s="230"/>
      <c r="S596" s="230"/>
      <c r="T596" s="190"/>
      <c r="U596" s="190"/>
      <c r="V596" s="190"/>
      <c r="W596" s="190"/>
      <c r="X596" s="190"/>
      <c r="Y596" s="190"/>
      <c r="Z596" s="190"/>
      <c r="AA596" s="190"/>
      <c r="AB596" s="190"/>
      <c r="AC596" s="190"/>
      <c r="AD596" s="190"/>
      <c r="AE596" s="190"/>
    </row>
    <row r="597" spans="16:31" s="189" customFormat="1" ht="11.85" customHeight="1" x14ac:dyDescent="0.2">
      <c r="P597" s="190"/>
      <c r="Q597" s="230"/>
      <c r="R597" s="230"/>
      <c r="S597" s="230"/>
      <c r="T597" s="190"/>
      <c r="U597" s="190"/>
      <c r="V597" s="190"/>
      <c r="W597" s="190"/>
      <c r="X597" s="190"/>
      <c r="Y597" s="190"/>
      <c r="Z597" s="190"/>
      <c r="AA597" s="190"/>
      <c r="AB597" s="190"/>
      <c r="AC597" s="190"/>
      <c r="AD597" s="190"/>
      <c r="AE597" s="190"/>
    </row>
    <row r="598" spans="16:31" s="189" customFormat="1" ht="11.85" customHeight="1" x14ac:dyDescent="0.2">
      <c r="P598" s="190"/>
      <c r="Q598" s="230"/>
      <c r="R598" s="230"/>
      <c r="S598" s="230"/>
      <c r="T598" s="190"/>
      <c r="U598" s="190"/>
      <c r="V598" s="190"/>
      <c r="W598" s="190"/>
      <c r="X598" s="190"/>
      <c r="Y598" s="190"/>
      <c r="Z598" s="190"/>
      <c r="AA598" s="190"/>
      <c r="AB598" s="190"/>
      <c r="AC598" s="190"/>
      <c r="AD598" s="190"/>
      <c r="AE598" s="190"/>
    </row>
    <row r="599" spans="16:31" s="189" customFormat="1" ht="11.85" customHeight="1" x14ac:dyDescent="0.2">
      <c r="P599" s="190"/>
      <c r="Q599" s="230"/>
      <c r="R599" s="230"/>
      <c r="S599" s="230"/>
      <c r="T599" s="190"/>
      <c r="U599" s="190"/>
      <c r="V599" s="190"/>
      <c r="W599" s="190"/>
      <c r="X599" s="190"/>
      <c r="Y599" s="190"/>
      <c r="Z599" s="190"/>
      <c r="AA599" s="190"/>
      <c r="AB599" s="190"/>
      <c r="AC599" s="190"/>
      <c r="AD599" s="190"/>
      <c r="AE599" s="190"/>
    </row>
    <row r="600" spans="16:31" s="189" customFormat="1" ht="11.85" customHeight="1" x14ac:dyDescent="0.2">
      <c r="P600" s="190"/>
      <c r="Q600" s="230"/>
      <c r="R600" s="230"/>
      <c r="S600" s="230"/>
      <c r="T600" s="190"/>
      <c r="U600" s="190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</row>
    <row r="601" spans="16:31" s="189" customFormat="1" ht="11.85" customHeight="1" x14ac:dyDescent="0.2">
      <c r="P601" s="190"/>
      <c r="Q601" s="230"/>
      <c r="R601" s="230"/>
      <c r="S601" s="23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</row>
    <row r="602" spans="16:31" s="189" customFormat="1" ht="11.85" customHeight="1" x14ac:dyDescent="0.2">
      <c r="P602" s="190"/>
      <c r="Q602" s="230"/>
      <c r="R602" s="230"/>
      <c r="S602" s="23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</row>
    <row r="603" spans="16:31" s="189" customFormat="1" ht="11.85" customHeight="1" x14ac:dyDescent="0.2">
      <c r="P603" s="190"/>
      <c r="Q603" s="230"/>
      <c r="R603" s="230"/>
      <c r="S603" s="23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</row>
    <row r="604" spans="16:31" s="189" customFormat="1" ht="11.85" customHeight="1" x14ac:dyDescent="0.2">
      <c r="P604" s="190"/>
      <c r="Q604" s="230"/>
      <c r="R604" s="230"/>
      <c r="S604" s="23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</row>
    <row r="605" spans="16:31" s="189" customFormat="1" ht="11.85" customHeight="1" x14ac:dyDescent="0.2">
      <c r="P605" s="190"/>
      <c r="Q605" s="230"/>
      <c r="R605" s="230"/>
      <c r="S605" s="23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</row>
    <row r="606" spans="16:31" s="189" customFormat="1" ht="11.85" customHeight="1" x14ac:dyDescent="0.2">
      <c r="P606" s="190"/>
      <c r="Q606" s="230"/>
      <c r="R606" s="230"/>
      <c r="S606" s="230"/>
      <c r="T606" s="190"/>
      <c r="U606" s="190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</row>
    <row r="607" spans="16:31" s="189" customFormat="1" ht="11.85" customHeight="1" x14ac:dyDescent="0.2">
      <c r="P607" s="190"/>
      <c r="Q607" s="230"/>
      <c r="R607" s="230"/>
      <c r="S607" s="23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</row>
    <row r="608" spans="16:31" s="189" customFormat="1" ht="11.85" customHeight="1" x14ac:dyDescent="0.2">
      <c r="P608" s="190"/>
      <c r="Q608" s="230"/>
      <c r="R608" s="230"/>
      <c r="S608" s="23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</row>
    <row r="609" spans="16:31" s="189" customFormat="1" ht="11.85" customHeight="1" x14ac:dyDescent="0.2">
      <c r="P609" s="190"/>
      <c r="Q609" s="230"/>
      <c r="R609" s="230"/>
      <c r="S609" s="230"/>
      <c r="T609" s="190"/>
      <c r="U609" s="190"/>
      <c r="V609" s="190"/>
      <c r="W609" s="190"/>
      <c r="X609" s="190"/>
      <c r="Y609" s="190"/>
      <c r="Z609" s="190"/>
      <c r="AA609" s="190"/>
      <c r="AB609" s="190"/>
      <c r="AC609" s="190"/>
      <c r="AD609" s="190"/>
      <c r="AE609" s="190"/>
    </row>
    <row r="610" spans="16:31" s="189" customFormat="1" ht="11.85" customHeight="1" x14ac:dyDescent="0.2">
      <c r="P610" s="190"/>
      <c r="Q610" s="230"/>
      <c r="R610" s="230"/>
      <c r="S610" s="230"/>
      <c r="T610" s="190"/>
      <c r="U610" s="190"/>
      <c r="V610" s="190"/>
      <c r="W610" s="190"/>
      <c r="X610" s="190"/>
      <c r="Y610" s="190"/>
      <c r="Z610" s="190"/>
      <c r="AA610" s="190"/>
      <c r="AB610" s="190"/>
      <c r="AC610" s="190"/>
      <c r="AD610" s="190"/>
      <c r="AE610" s="190"/>
    </row>
    <row r="611" spans="16:31" s="189" customFormat="1" ht="11.85" customHeight="1" x14ac:dyDescent="0.2">
      <c r="P611" s="190"/>
      <c r="Q611" s="230"/>
      <c r="R611" s="230"/>
      <c r="S611" s="230"/>
      <c r="T611" s="190"/>
      <c r="U611" s="190"/>
      <c r="V611" s="190"/>
      <c r="W611" s="190"/>
      <c r="X611" s="190"/>
      <c r="Y611" s="190"/>
      <c r="Z611" s="190"/>
      <c r="AA611" s="190"/>
      <c r="AB611" s="190"/>
      <c r="AC611" s="190"/>
      <c r="AD611" s="190"/>
      <c r="AE611" s="190"/>
    </row>
    <row r="612" spans="16:31" s="189" customFormat="1" ht="11.85" customHeight="1" x14ac:dyDescent="0.2">
      <c r="P612" s="190"/>
      <c r="Q612" s="230"/>
      <c r="R612" s="230"/>
      <c r="S612" s="230"/>
      <c r="T612" s="190"/>
      <c r="U612" s="190"/>
      <c r="V612" s="190"/>
      <c r="W612" s="190"/>
      <c r="X612" s="190"/>
      <c r="Y612" s="190"/>
      <c r="Z612" s="190"/>
      <c r="AA612" s="190"/>
      <c r="AB612" s="190"/>
      <c r="AC612" s="190"/>
      <c r="AD612" s="190"/>
      <c r="AE612" s="190"/>
    </row>
    <row r="613" spans="16:31" s="189" customFormat="1" ht="11.85" customHeight="1" x14ac:dyDescent="0.2">
      <c r="P613" s="190"/>
      <c r="Q613" s="230"/>
      <c r="R613" s="230"/>
      <c r="S613" s="230"/>
      <c r="T613" s="190"/>
      <c r="U613" s="190"/>
      <c r="V613" s="190"/>
      <c r="W613" s="190"/>
      <c r="X613" s="190"/>
      <c r="Y613" s="190"/>
      <c r="Z613" s="190"/>
      <c r="AA613" s="190"/>
      <c r="AB613" s="190"/>
      <c r="AC613" s="190"/>
      <c r="AD613" s="190"/>
      <c r="AE613" s="190"/>
    </row>
    <row r="614" spans="16:31" s="189" customFormat="1" ht="11.85" customHeight="1" x14ac:dyDescent="0.2">
      <c r="P614" s="190"/>
      <c r="Q614" s="230"/>
      <c r="R614" s="230"/>
      <c r="S614" s="230"/>
      <c r="T614" s="190"/>
      <c r="U614" s="190"/>
      <c r="V614" s="190"/>
      <c r="W614" s="190"/>
      <c r="X614" s="190"/>
      <c r="Y614" s="190"/>
      <c r="Z614" s="190"/>
      <c r="AA614" s="190"/>
      <c r="AB614" s="190"/>
      <c r="AC614" s="190"/>
      <c r="AD614" s="190"/>
      <c r="AE614" s="190"/>
    </row>
    <row r="615" spans="16:31" s="189" customFormat="1" ht="11.85" customHeight="1" x14ac:dyDescent="0.2">
      <c r="P615" s="190"/>
      <c r="Q615" s="230"/>
      <c r="R615" s="230"/>
      <c r="S615" s="230"/>
      <c r="T615" s="190"/>
      <c r="U615" s="190"/>
      <c r="V615" s="190"/>
      <c r="W615" s="190"/>
      <c r="X615" s="190"/>
      <c r="Y615" s="190"/>
      <c r="Z615" s="190"/>
      <c r="AA615" s="190"/>
      <c r="AB615" s="190"/>
      <c r="AC615" s="190"/>
      <c r="AD615" s="190"/>
      <c r="AE615" s="190"/>
    </row>
    <row r="616" spans="16:31" s="189" customFormat="1" ht="11.85" customHeight="1" x14ac:dyDescent="0.2">
      <c r="P616" s="190"/>
      <c r="Q616" s="230"/>
      <c r="R616" s="230"/>
      <c r="S616" s="230"/>
      <c r="T616" s="190"/>
      <c r="U616" s="190"/>
      <c r="V616" s="190"/>
      <c r="W616" s="190"/>
      <c r="X616" s="190"/>
      <c r="Y616" s="190"/>
      <c r="Z616" s="190"/>
      <c r="AA616" s="190"/>
      <c r="AB616" s="190"/>
      <c r="AC616" s="190"/>
      <c r="AD616" s="190"/>
      <c r="AE616" s="190"/>
    </row>
    <row r="617" spans="16:31" s="189" customFormat="1" ht="11.85" customHeight="1" x14ac:dyDescent="0.2">
      <c r="P617" s="190"/>
      <c r="Q617" s="230"/>
      <c r="R617" s="230"/>
      <c r="S617" s="230"/>
      <c r="T617" s="190"/>
      <c r="U617" s="190"/>
      <c r="V617" s="190"/>
      <c r="W617" s="190"/>
      <c r="X617" s="190"/>
      <c r="Y617" s="190"/>
      <c r="Z617" s="190"/>
      <c r="AA617" s="190"/>
      <c r="AB617" s="190"/>
      <c r="AC617" s="190"/>
      <c r="AD617" s="190"/>
      <c r="AE617" s="190"/>
    </row>
    <row r="618" spans="16:31" s="189" customFormat="1" ht="11.85" customHeight="1" x14ac:dyDescent="0.2">
      <c r="P618" s="190"/>
      <c r="Q618" s="230"/>
      <c r="R618" s="230"/>
      <c r="S618" s="23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</row>
    <row r="619" spans="16:31" s="189" customFormat="1" ht="11.85" customHeight="1" x14ac:dyDescent="0.2">
      <c r="P619" s="190"/>
      <c r="Q619" s="230"/>
      <c r="R619" s="230"/>
      <c r="S619" s="23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</row>
    <row r="620" spans="16:31" s="189" customFormat="1" ht="11.85" customHeight="1" x14ac:dyDescent="0.2">
      <c r="P620" s="190"/>
      <c r="Q620" s="230"/>
      <c r="R620" s="230"/>
      <c r="S620" s="23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</row>
    <row r="621" spans="16:31" s="189" customFormat="1" ht="11.85" customHeight="1" x14ac:dyDescent="0.2">
      <c r="P621" s="190"/>
      <c r="Q621" s="230"/>
      <c r="R621" s="230"/>
      <c r="S621" s="23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</row>
    <row r="622" spans="16:31" s="189" customFormat="1" ht="11.85" customHeight="1" x14ac:dyDescent="0.2">
      <c r="P622" s="190"/>
      <c r="Q622" s="230"/>
      <c r="R622" s="230"/>
      <c r="S622" s="23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</row>
    <row r="623" spans="16:31" s="189" customFormat="1" ht="11.85" customHeight="1" x14ac:dyDescent="0.2">
      <c r="P623" s="190"/>
      <c r="Q623" s="230"/>
      <c r="R623" s="230"/>
      <c r="S623" s="23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</row>
    <row r="624" spans="16:31" s="189" customFormat="1" ht="11.85" customHeight="1" x14ac:dyDescent="0.2">
      <c r="P624" s="190"/>
      <c r="Q624" s="230"/>
      <c r="R624" s="230"/>
      <c r="S624" s="23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</row>
    <row r="625" spans="16:31" s="189" customFormat="1" ht="11.85" customHeight="1" x14ac:dyDescent="0.2">
      <c r="P625" s="190"/>
      <c r="Q625" s="230"/>
      <c r="R625" s="230"/>
      <c r="S625" s="23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</row>
    <row r="626" spans="16:31" s="189" customFormat="1" ht="11.85" customHeight="1" x14ac:dyDescent="0.2">
      <c r="P626" s="190"/>
      <c r="Q626" s="230"/>
      <c r="R626" s="230"/>
      <c r="S626" s="23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</row>
    <row r="627" spans="16:31" s="189" customFormat="1" ht="11.85" customHeight="1" x14ac:dyDescent="0.2">
      <c r="P627" s="190"/>
      <c r="Q627" s="230"/>
      <c r="R627" s="230"/>
      <c r="S627" s="230"/>
      <c r="T627" s="190"/>
      <c r="U627" s="190"/>
      <c r="V627" s="190"/>
      <c r="W627" s="190"/>
      <c r="X627" s="190"/>
      <c r="Y627" s="190"/>
      <c r="Z627" s="190"/>
      <c r="AA627" s="190"/>
      <c r="AB627" s="190"/>
      <c r="AC627" s="190"/>
      <c r="AD627" s="190"/>
      <c r="AE627" s="190"/>
    </row>
    <row r="628" spans="16:31" s="189" customFormat="1" ht="11.85" customHeight="1" x14ac:dyDescent="0.2">
      <c r="P628" s="190"/>
      <c r="Q628" s="230"/>
      <c r="R628" s="230"/>
      <c r="S628" s="230"/>
      <c r="T628" s="190"/>
      <c r="U628" s="190"/>
      <c r="V628" s="190"/>
      <c r="W628" s="190"/>
      <c r="X628" s="190"/>
      <c r="Y628" s="190"/>
      <c r="Z628" s="190"/>
      <c r="AA628" s="190"/>
      <c r="AB628" s="190"/>
      <c r="AC628" s="190"/>
      <c r="AD628" s="190"/>
      <c r="AE628" s="190"/>
    </row>
    <row r="629" spans="16:31" s="189" customFormat="1" ht="11.85" customHeight="1" x14ac:dyDescent="0.2">
      <c r="P629" s="190"/>
      <c r="Q629" s="230"/>
      <c r="R629" s="230"/>
      <c r="S629" s="230"/>
      <c r="T629" s="190"/>
      <c r="U629" s="190"/>
      <c r="V629" s="190"/>
      <c r="W629" s="190"/>
      <c r="X629" s="190"/>
      <c r="Y629" s="190"/>
      <c r="Z629" s="190"/>
      <c r="AA629" s="190"/>
      <c r="AB629" s="190"/>
      <c r="AC629" s="190"/>
      <c r="AD629" s="190"/>
      <c r="AE629" s="190"/>
    </row>
    <row r="630" spans="16:31" s="189" customFormat="1" ht="11.85" customHeight="1" x14ac:dyDescent="0.2">
      <c r="P630" s="190"/>
      <c r="Q630" s="230"/>
      <c r="R630" s="230"/>
      <c r="S630" s="230"/>
      <c r="T630" s="190"/>
      <c r="U630" s="190"/>
      <c r="V630" s="190"/>
      <c r="W630" s="190"/>
      <c r="X630" s="190"/>
      <c r="Y630" s="190"/>
      <c r="Z630" s="190"/>
      <c r="AA630" s="190"/>
      <c r="AB630" s="190"/>
      <c r="AC630" s="190"/>
      <c r="AD630" s="190"/>
      <c r="AE630" s="190"/>
    </row>
    <row r="631" spans="16:31" s="189" customFormat="1" ht="11.85" customHeight="1" x14ac:dyDescent="0.2">
      <c r="P631" s="190"/>
      <c r="Q631" s="230"/>
      <c r="R631" s="230"/>
      <c r="S631" s="230"/>
      <c r="T631" s="190"/>
      <c r="U631" s="190"/>
      <c r="V631" s="190"/>
      <c r="W631" s="190"/>
      <c r="X631" s="190"/>
      <c r="Y631" s="190"/>
      <c r="Z631" s="190"/>
      <c r="AA631" s="190"/>
      <c r="AB631" s="190"/>
      <c r="AC631" s="190"/>
      <c r="AD631" s="190"/>
      <c r="AE631" s="190"/>
    </row>
    <row r="632" spans="16:31" s="189" customFormat="1" ht="11.85" customHeight="1" x14ac:dyDescent="0.2">
      <c r="P632" s="190"/>
      <c r="Q632" s="230"/>
      <c r="R632" s="230"/>
      <c r="S632" s="230"/>
      <c r="T632" s="190"/>
      <c r="U632" s="190"/>
      <c r="V632" s="190"/>
      <c r="W632" s="190"/>
      <c r="X632" s="190"/>
      <c r="Y632" s="190"/>
      <c r="Z632" s="190"/>
      <c r="AA632" s="190"/>
      <c r="AB632" s="190"/>
      <c r="AC632" s="190"/>
      <c r="AD632" s="190"/>
      <c r="AE632" s="190"/>
    </row>
    <row r="633" spans="16:31" s="189" customFormat="1" ht="11.85" customHeight="1" x14ac:dyDescent="0.2">
      <c r="P633" s="190"/>
      <c r="Q633" s="230"/>
      <c r="R633" s="230"/>
      <c r="S633" s="230"/>
      <c r="T633" s="190"/>
      <c r="U633" s="190"/>
      <c r="V633" s="190"/>
      <c r="W633" s="190"/>
      <c r="X633" s="190"/>
      <c r="Y633" s="190"/>
      <c r="Z633" s="190"/>
      <c r="AA633" s="190"/>
      <c r="AB633" s="190"/>
      <c r="AC633" s="190"/>
      <c r="AD633" s="190"/>
      <c r="AE633" s="190"/>
    </row>
    <row r="634" spans="16:31" s="189" customFormat="1" ht="11.85" customHeight="1" x14ac:dyDescent="0.2">
      <c r="P634" s="190"/>
      <c r="Q634" s="230"/>
      <c r="R634" s="230"/>
      <c r="S634" s="230"/>
      <c r="T634" s="190"/>
      <c r="U634" s="190"/>
      <c r="V634" s="190"/>
      <c r="W634" s="190"/>
      <c r="X634" s="190"/>
      <c r="Y634" s="190"/>
      <c r="Z634" s="190"/>
      <c r="AA634" s="190"/>
      <c r="AB634" s="190"/>
      <c r="AC634" s="190"/>
      <c r="AD634" s="190"/>
      <c r="AE634" s="190"/>
    </row>
    <row r="635" spans="16:31" s="189" customFormat="1" ht="11.85" customHeight="1" x14ac:dyDescent="0.2">
      <c r="P635" s="190"/>
      <c r="Q635" s="230"/>
      <c r="R635" s="230"/>
      <c r="S635" s="230"/>
      <c r="T635" s="190"/>
      <c r="U635" s="190"/>
      <c r="V635" s="190"/>
      <c r="W635" s="190"/>
      <c r="X635" s="190"/>
      <c r="Y635" s="190"/>
      <c r="Z635" s="190"/>
      <c r="AA635" s="190"/>
      <c r="AB635" s="190"/>
      <c r="AC635" s="190"/>
      <c r="AD635" s="190"/>
      <c r="AE635" s="190"/>
    </row>
    <row r="636" spans="16:31" s="189" customFormat="1" ht="11.85" customHeight="1" x14ac:dyDescent="0.2">
      <c r="P636" s="190"/>
      <c r="Q636" s="230"/>
      <c r="R636" s="230"/>
      <c r="S636" s="23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</row>
    <row r="637" spans="16:31" s="189" customFormat="1" ht="11.85" customHeight="1" x14ac:dyDescent="0.2">
      <c r="P637" s="190"/>
      <c r="Q637" s="230"/>
      <c r="R637" s="230"/>
      <c r="S637" s="23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</row>
    <row r="638" spans="16:31" s="189" customFormat="1" ht="11.85" customHeight="1" x14ac:dyDescent="0.2">
      <c r="P638" s="190"/>
      <c r="Q638" s="230"/>
      <c r="R638" s="230"/>
      <c r="S638" s="23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</row>
    <row r="639" spans="16:31" s="189" customFormat="1" ht="11.85" customHeight="1" x14ac:dyDescent="0.2">
      <c r="P639" s="190"/>
      <c r="Q639" s="230"/>
      <c r="R639" s="230"/>
      <c r="S639" s="23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</row>
    <row r="640" spans="16:31" s="189" customFormat="1" ht="11.85" customHeight="1" x14ac:dyDescent="0.2">
      <c r="P640" s="190"/>
      <c r="Q640" s="230"/>
      <c r="R640" s="230"/>
      <c r="S640" s="23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</row>
    <row r="641" spans="16:31" s="189" customFormat="1" ht="11.85" customHeight="1" x14ac:dyDescent="0.2">
      <c r="P641" s="190"/>
      <c r="Q641" s="230"/>
      <c r="R641" s="230"/>
      <c r="S641" s="23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</row>
    <row r="642" spans="16:31" s="189" customFormat="1" ht="11.85" customHeight="1" x14ac:dyDescent="0.2">
      <c r="P642" s="190"/>
      <c r="Q642" s="230"/>
      <c r="R642" s="230"/>
      <c r="S642" s="23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</row>
    <row r="643" spans="16:31" s="189" customFormat="1" ht="11.85" customHeight="1" x14ac:dyDescent="0.2">
      <c r="P643" s="190"/>
      <c r="Q643" s="230"/>
      <c r="R643" s="230"/>
      <c r="S643" s="23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</row>
    <row r="644" spans="16:31" s="189" customFormat="1" ht="11.85" customHeight="1" x14ac:dyDescent="0.2">
      <c r="P644" s="190"/>
      <c r="Q644" s="230"/>
      <c r="R644" s="230"/>
      <c r="S644" s="23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</row>
    <row r="645" spans="16:31" s="189" customFormat="1" ht="11.85" customHeight="1" x14ac:dyDescent="0.2">
      <c r="P645" s="190"/>
      <c r="Q645" s="230"/>
      <c r="R645" s="230"/>
      <c r="S645" s="230"/>
      <c r="T645" s="190"/>
      <c r="U645" s="190"/>
      <c r="V645" s="190"/>
      <c r="W645" s="190"/>
      <c r="X645" s="190"/>
      <c r="Y645" s="190"/>
      <c r="Z645" s="190"/>
      <c r="AA645" s="190"/>
      <c r="AB645" s="190"/>
      <c r="AC645" s="190"/>
      <c r="AD645" s="190"/>
      <c r="AE645" s="190"/>
    </row>
    <row r="646" spans="16:31" s="189" customFormat="1" ht="11.85" customHeight="1" x14ac:dyDescent="0.2">
      <c r="P646" s="190"/>
      <c r="Q646" s="230"/>
      <c r="R646" s="230"/>
      <c r="S646" s="230"/>
      <c r="T646" s="190"/>
      <c r="U646" s="190"/>
      <c r="V646" s="190"/>
      <c r="W646" s="190"/>
      <c r="X646" s="190"/>
      <c r="Y646" s="190"/>
      <c r="Z646" s="190"/>
      <c r="AA646" s="190"/>
      <c r="AB646" s="190"/>
      <c r="AC646" s="190"/>
      <c r="AD646" s="190"/>
      <c r="AE646" s="190"/>
    </row>
    <row r="647" spans="16:31" s="189" customFormat="1" ht="11.85" customHeight="1" x14ac:dyDescent="0.2">
      <c r="P647" s="190"/>
      <c r="Q647" s="230"/>
      <c r="R647" s="230"/>
      <c r="S647" s="230"/>
      <c r="T647" s="190"/>
      <c r="U647" s="190"/>
      <c r="V647" s="190"/>
      <c r="W647" s="190"/>
      <c r="X647" s="190"/>
      <c r="Y647" s="190"/>
      <c r="Z647" s="190"/>
      <c r="AA647" s="190"/>
      <c r="AB647" s="190"/>
      <c r="AC647" s="190"/>
      <c r="AD647" s="190"/>
      <c r="AE647" s="190"/>
    </row>
    <row r="648" spans="16:31" s="189" customFormat="1" ht="11.85" customHeight="1" x14ac:dyDescent="0.2">
      <c r="P648" s="190"/>
      <c r="Q648" s="230"/>
      <c r="R648" s="230"/>
      <c r="S648" s="230"/>
      <c r="T648" s="190"/>
      <c r="U648" s="190"/>
      <c r="V648" s="190"/>
      <c r="W648" s="190"/>
      <c r="X648" s="190"/>
      <c r="Y648" s="190"/>
      <c r="Z648" s="190"/>
      <c r="AA648" s="190"/>
      <c r="AB648" s="190"/>
      <c r="AC648" s="190"/>
      <c r="AD648" s="190"/>
      <c r="AE648" s="190"/>
    </row>
    <row r="649" spans="16:31" s="189" customFormat="1" ht="11.85" customHeight="1" x14ac:dyDescent="0.2">
      <c r="P649" s="190"/>
      <c r="Q649" s="230"/>
      <c r="R649" s="230"/>
      <c r="S649" s="230"/>
      <c r="T649" s="190"/>
      <c r="U649" s="190"/>
      <c r="V649" s="190"/>
      <c r="W649" s="190"/>
      <c r="X649" s="190"/>
      <c r="Y649" s="190"/>
      <c r="Z649" s="190"/>
      <c r="AA649" s="190"/>
      <c r="AB649" s="190"/>
      <c r="AC649" s="190"/>
      <c r="AD649" s="190"/>
      <c r="AE649" s="190"/>
    </row>
    <row r="650" spans="16:31" s="189" customFormat="1" ht="11.85" customHeight="1" x14ac:dyDescent="0.2">
      <c r="P650" s="190"/>
      <c r="Q650" s="230"/>
      <c r="R650" s="230"/>
      <c r="S650" s="230"/>
      <c r="T650" s="190"/>
      <c r="U650" s="190"/>
      <c r="V650" s="190"/>
      <c r="W650" s="190"/>
      <c r="X650" s="190"/>
      <c r="Y650" s="190"/>
      <c r="Z650" s="190"/>
      <c r="AA650" s="190"/>
      <c r="AB650" s="190"/>
      <c r="AC650" s="190"/>
      <c r="AD650" s="190"/>
      <c r="AE650" s="190"/>
    </row>
    <row r="651" spans="16:31" s="189" customFormat="1" ht="11.85" customHeight="1" x14ac:dyDescent="0.2">
      <c r="P651" s="190"/>
      <c r="Q651" s="230"/>
      <c r="R651" s="230"/>
      <c r="S651" s="23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</row>
    <row r="652" spans="16:31" s="189" customFormat="1" ht="11.85" customHeight="1" x14ac:dyDescent="0.2">
      <c r="P652" s="190"/>
      <c r="Q652" s="230"/>
      <c r="R652" s="230"/>
      <c r="S652" s="23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  <c r="AE652" s="190"/>
    </row>
    <row r="653" spans="16:31" s="189" customFormat="1" ht="11.85" customHeight="1" x14ac:dyDescent="0.2">
      <c r="P653" s="190"/>
      <c r="Q653" s="230"/>
      <c r="R653" s="230"/>
      <c r="S653" s="230"/>
      <c r="T653" s="190"/>
      <c r="U653" s="190"/>
      <c r="V653" s="190"/>
      <c r="W653" s="190"/>
      <c r="X653" s="190"/>
      <c r="Y653" s="190"/>
      <c r="Z653" s="190"/>
      <c r="AA653" s="190"/>
      <c r="AB653" s="190"/>
      <c r="AC653" s="190"/>
      <c r="AD653" s="190"/>
      <c r="AE653" s="190"/>
    </row>
    <row r="654" spans="16:31" s="189" customFormat="1" ht="11.85" customHeight="1" x14ac:dyDescent="0.2">
      <c r="P654" s="190"/>
      <c r="Q654" s="230"/>
      <c r="R654" s="230"/>
      <c r="S654" s="23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</row>
    <row r="655" spans="16:31" s="189" customFormat="1" ht="11.85" customHeight="1" x14ac:dyDescent="0.2">
      <c r="P655" s="190"/>
      <c r="Q655" s="230"/>
      <c r="R655" s="230"/>
      <c r="S655" s="230"/>
      <c r="T655" s="190"/>
      <c r="U655" s="190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</row>
    <row r="656" spans="16:31" s="189" customFormat="1" ht="11.85" customHeight="1" x14ac:dyDescent="0.2">
      <c r="P656" s="190"/>
      <c r="Q656" s="230"/>
      <c r="R656" s="230"/>
      <c r="S656" s="230"/>
      <c r="T656" s="190"/>
      <c r="U656" s="190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</row>
    <row r="657" spans="16:31" s="189" customFormat="1" ht="11.85" customHeight="1" x14ac:dyDescent="0.2">
      <c r="P657" s="190"/>
      <c r="Q657" s="230"/>
      <c r="R657" s="230"/>
      <c r="S657" s="230"/>
      <c r="T657" s="190"/>
      <c r="U657" s="190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</row>
    <row r="658" spans="16:31" s="189" customFormat="1" ht="11.85" customHeight="1" x14ac:dyDescent="0.2">
      <c r="P658" s="190"/>
      <c r="Q658" s="230"/>
      <c r="R658" s="230"/>
      <c r="S658" s="230"/>
      <c r="T658" s="190"/>
      <c r="U658" s="190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</row>
    <row r="659" spans="16:31" s="189" customFormat="1" ht="11.85" customHeight="1" x14ac:dyDescent="0.2">
      <c r="P659" s="190"/>
      <c r="Q659" s="230"/>
      <c r="R659" s="230"/>
      <c r="S659" s="230"/>
      <c r="T659" s="190"/>
      <c r="U659" s="190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</row>
    <row r="660" spans="16:31" s="189" customFormat="1" ht="11.85" customHeight="1" x14ac:dyDescent="0.2">
      <c r="P660" s="190"/>
      <c r="Q660" s="230"/>
      <c r="R660" s="230"/>
      <c r="S660" s="230"/>
      <c r="T660" s="190"/>
      <c r="U660" s="190"/>
      <c r="V660" s="190"/>
      <c r="W660" s="190"/>
      <c r="X660" s="190"/>
      <c r="Y660" s="190"/>
      <c r="Z660" s="190"/>
      <c r="AA660" s="190"/>
      <c r="AB660" s="190"/>
      <c r="AC660" s="190"/>
      <c r="AD660" s="190"/>
      <c r="AE660" s="190"/>
    </row>
    <row r="661" spans="16:31" s="189" customFormat="1" ht="11.85" customHeight="1" x14ac:dyDescent="0.2">
      <c r="P661" s="190"/>
      <c r="Q661" s="230"/>
      <c r="R661" s="230"/>
      <c r="S661" s="230"/>
      <c r="T661" s="190"/>
      <c r="U661" s="190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</row>
    <row r="662" spans="16:31" s="189" customFormat="1" ht="11.85" customHeight="1" x14ac:dyDescent="0.2">
      <c r="P662" s="190"/>
      <c r="Q662" s="230"/>
      <c r="R662" s="230"/>
      <c r="S662" s="230"/>
      <c r="T662" s="190"/>
      <c r="U662" s="190"/>
      <c r="V662" s="190"/>
      <c r="W662" s="190"/>
      <c r="X662" s="190"/>
      <c r="Y662" s="190"/>
      <c r="Z662" s="190"/>
      <c r="AA662" s="190"/>
      <c r="AB662" s="190"/>
      <c r="AC662" s="190"/>
      <c r="AD662" s="190"/>
      <c r="AE662" s="190"/>
    </row>
    <row r="663" spans="16:31" s="189" customFormat="1" ht="11.85" customHeight="1" x14ac:dyDescent="0.2">
      <c r="P663" s="190"/>
      <c r="Q663" s="230"/>
      <c r="R663" s="230"/>
      <c r="S663" s="230"/>
      <c r="T663" s="190"/>
      <c r="U663" s="190"/>
      <c r="V663" s="190"/>
      <c r="W663" s="190"/>
      <c r="X663" s="190"/>
      <c r="Y663" s="190"/>
      <c r="Z663" s="190"/>
      <c r="AA663" s="190"/>
      <c r="AB663" s="190"/>
      <c r="AC663" s="190"/>
      <c r="AD663" s="190"/>
      <c r="AE663" s="190"/>
    </row>
    <row r="664" spans="16:31" s="189" customFormat="1" ht="11.85" customHeight="1" x14ac:dyDescent="0.2">
      <c r="P664" s="190"/>
      <c r="Q664" s="230"/>
      <c r="R664" s="230"/>
      <c r="S664" s="230"/>
      <c r="T664" s="190"/>
      <c r="U664" s="190"/>
      <c r="V664" s="190"/>
      <c r="W664" s="190"/>
      <c r="X664" s="190"/>
      <c r="Y664" s="190"/>
      <c r="Z664" s="190"/>
      <c r="AA664" s="190"/>
      <c r="AB664" s="190"/>
      <c r="AC664" s="190"/>
      <c r="AD664" s="190"/>
      <c r="AE664" s="190"/>
    </row>
    <row r="665" spans="16:31" s="189" customFormat="1" ht="11.85" customHeight="1" x14ac:dyDescent="0.2">
      <c r="P665" s="190"/>
      <c r="Q665" s="230"/>
      <c r="R665" s="230"/>
      <c r="S665" s="230"/>
      <c r="T665" s="190"/>
      <c r="U665" s="190"/>
      <c r="V665" s="190"/>
      <c r="W665" s="190"/>
      <c r="X665" s="190"/>
      <c r="Y665" s="190"/>
      <c r="Z665" s="190"/>
      <c r="AA665" s="190"/>
      <c r="AB665" s="190"/>
      <c r="AC665" s="190"/>
      <c r="AD665" s="190"/>
      <c r="AE665" s="190"/>
    </row>
    <row r="666" spans="16:31" s="189" customFormat="1" ht="11.85" customHeight="1" x14ac:dyDescent="0.2">
      <c r="P666" s="190"/>
      <c r="Q666" s="230"/>
      <c r="R666" s="230"/>
      <c r="S666" s="230"/>
      <c r="T666" s="190"/>
      <c r="U666" s="190"/>
      <c r="V666" s="190"/>
      <c r="W666" s="190"/>
      <c r="X666" s="190"/>
      <c r="Y666" s="190"/>
      <c r="Z666" s="190"/>
      <c r="AA666" s="190"/>
      <c r="AB666" s="190"/>
      <c r="AC666" s="190"/>
      <c r="AD666" s="190"/>
      <c r="AE666" s="190"/>
    </row>
    <row r="667" spans="16:31" s="189" customFormat="1" ht="11.85" customHeight="1" x14ac:dyDescent="0.2">
      <c r="P667" s="190"/>
      <c r="Q667" s="230"/>
      <c r="R667" s="230"/>
      <c r="S667" s="230"/>
      <c r="T667" s="190"/>
      <c r="U667" s="190"/>
      <c r="V667" s="190"/>
      <c r="W667" s="190"/>
      <c r="X667" s="190"/>
      <c r="Y667" s="190"/>
      <c r="Z667" s="190"/>
      <c r="AA667" s="190"/>
      <c r="AB667" s="190"/>
      <c r="AC667" s="190"/>
      <c r="AD667" s="190"/>
      <c r="AE667" s="190"/>
    </row>
    <row r="668" spans="16:31" s="189" customFormat="1" ht="11.85" customHeight="1" x14ac:dyDescent="0.2">
      <c r="P668" s="190"/>
      <c r="Q668" s="230"/>
      <c r="R668" s="230"/>
      <c r="S668" s="230"/>
      <c r="T668" s="190"/>
      <c r="U668" s="190"/>
      <c r="V668" s="190"/>
      <c r="W668" s="190"/>
      <c r="X668" s="190"/>
      <c r="Y668" s="190"/>
      <c r="Z668" s="190"/>
      <c r="AA668" s="190"/>
      <c r="AB668" s="190"/>
      <c r="AC668" s="190"/>
      <c r="AD668" s="190"/>
      <c r="AE668" s="190"/>
    </row>
    <row r="669" spans="16:31" s="189" customFormat="1" ht="11.85" customHeight="1" x14ac:dyDescent="0.2">
      <c r="P669" s="190"/>
      <c r="Q669" s="230"/>
      <c r="R669" s="230"/>
      <c r="S669" s="230"/>
      <c r="T669" s="190"/>
      <c r="U669" s="190"/>
      <c r="V669" s="190"/>
      <c r="W669" s="190"/>
      <c r="X669" s="190"/>
      <c r="Y669" s="190"/>
      <c r="Z669" s="190"/>
      <c r="AA669" s="190"/>
      <c r="AB669" s="190"/>
      <c r="AC669" s="190"/>
      <c r="AD669" s="190"/>
      <c r="AE669" s="190"/>
    </row>
    <row r="670" spans="16:31" s="189" customFormat="1" ht="11.85" customHeight="1" x14ac:dyDescent="0.2">
      <c r="P670" s="190"/>
      <c r="Q670" s="230"/>
      <c r="R670" s="230"/>
      <c r="S670" s="230"/>
      <c r="T670" s="190"/>
      <c r="U670" s="190"/>
      <c r="V670" s="190"/>
      <c r="W670" s="190"/>
      <c r="X670" s="190"/>
      <c r="Y670" s="190"/>
      <c r="Z670" s="190"/>
      <c r="AA670" s="190"/>
      <c r="AB670" s="190"/>
      <c r="AC670" s="190"/>
      <c r="AD670" s="190"/>
      <c r="AE670" s="190"/>
    </row>
    <row r="671" spans="16:31" s="189" customFormat="1" ht="11.85" customHeight="1" x14ac:dyDescent="0.2">
      <c r="P671" s="190"/>
      <c r="Q671" s="230"/>
      <c r="R671" s="230"/>
      <c r="S671" s="230"/>
      <c r="T671" s="190"/>
      <c r="U671" s="190"/>
      <c r="V671" s="190"/>
      <c r="W671" s="190"/>
      <c r="X671" s="190"/>
      <c r="Y671" s="190"/>
      <c r="Z671" s="190"/>
      <c r="AA671" s="190"/>
      <c r="AB671" s="190"/>
      <c r="AC671" s="190"/>
      <c r="AD671" s="190"/>
      <c r="AE671" s="190"/>
    </row>
    <row r="672" spans="16:31" s="189" customFormat="1" ht="11.85" customHeight="1" x14ac:dyDescent="0.2">
      <c r="P672" s="190"/>
      <c r="Q672" s="230"/>
      <c r="R672" s="230"/>
      <c r="S672" s="230"/>
      <c r="T672" s="190"/>
      <c r="U672" s="190"/>
      <c r="V672" s="190"/>
      <c r="W672" s="190"/>
      <c r="X672" s="190"/>
      <c r="Y672" s="190"/>
      <c r="Z672" s="190"/>
      <c r="AA672" s="190"/>
      <c r="AB672" s="190"/>
      <c r="AC672" s="190"/>
      <c r="AD672" s="190"/>
      <c r="AE672" s="190"/>
    </row>
    <row r="673" spans="16:31" s="189" customFormat="1" ht="11.85" customHeight="1" x14ac:dyDescent="0.2">
      <c r="P673" s="190"/>
      <c r="Q673" s="230"/>
      <c r="R673" s="230"/>
      <c r="S673" s="230"/>
      <c r="T673" s="190"/>
      <c r="U673" s="190"/>
      <c r="V673" s="190"/>
      <c r="W673" s="190"/>
      <c r="X673" s="190"/>
      <c r="Y673" s="190"/>
      <c r="Z673" s="190"/>
      <c r="AA673" s="190"/>
      <c r="AB673" s="190"/>
      <c r="AC673" s="190"/>
      <c r="AD673" s="190"/>
      <c r="AE673" s="190"/>
    </row>
    <row r="674" spans="16:31" s="189" customFormat="1" ht="11.85" customHeight="1" x14ac:dyDescent="0.2">
      <c r="P674" s="190"/>
      <c r="Q674" s="230"/>
      <c r="R674" s="230"/>
      <c r="S674" s="230"/>
      <c r="T674" s="190"/>
      <c r="U674" s="190"/>
      <c r="V674" s="190"/>
      <c r="W674" s="190"/>
      <c r="X674" s="190"/>
      <c r="Y674" s="190"/>
      <c r="Z674" s="190"/>
      <c r="AA674" s="190"/>
      <c r="AB674" s="190"/>
      <c r="AC674" s="190"/>
      <c r="AD674" s="190"/>
      <c r="AE674" s="190"/>
    </row>
    <row r="675" spans="16:31" s="189" customFormat="1" ht="11.85" customHeight="1" x14ac:dyDescent="0.2">
      <c r="P675" s="190"/>
      <c r="Q675" s="230"/>
      <c r="R675" s="230"/>
      <c r="S675" s="230"/>
      <c r="T675" s="190"/>
      <c r="U675" s="190"/>
      <c r="V675" s="190"/>
      <c r="W675" s="190"/>
      <c r="X675" s="190"/>
      <c r="Y675" s="190"/>
      <c r="Z675" s="190"/>
      <c r="AA675" s="190"/>
      <c r="AB675" s="190"/>
      <c r="AC675" s="190"/>
      <c r="AD675" s="190"/>
      <c r="AE675" s="190"/>
    </row>
  </sheetData>
  <sheetProtection algorithmName="SHA-512" hashValue="tVY3G180kzt+J3L/FcdvfDxMszI16e8GyCoHs4XDO+kZuQ/fwr6yVRkPxZf32zzJAtr7XC0IngWtoGZPocewNQ==" saltValue="bkToeO/ceOjzQkKtUf4r6g==" spinCount="100000" sheet="1" selectLockedCells="1"/>
  <protectedRanges>
    <protectedRange sqref="C9:E15" name="Top of tab1"/>
    <protectedRange sqref="G80 G70:G78 G25:G68" name="Adult tickets"/>
  </protectedRanges>
  <dataConsolidate/>
  <mergeCells count="57">
    <mergeCell ref="A137:C137"/>
    <mergeCell ref="A135:C135"/>
    <mergeCell ref="A127:C127"/>
    <mergeCell ref="I127:K127"/>
    <mergeCell ref="I128:K128"/>
    <mergeCell ref="I129:K129"/>
    <mergeCell ref="A130:E130"/>
    <mergeCell ref="I130:K130"/>
    <mergeCell ref="K135:M135"/>
    <mergeCell ref="A132:C132"/>
    <mergeCell ref="I138:M138"/>
    <mergeCell ref="I137:M137"/>
    <mergeCell ref="A133:C133"/>
    <mergeCell ref="A122:C122"/>
    <mergeCell ref="A123:C123"/>
    <mergeCell ref="A124:C124"/>
    <mergeCell ref="I124:K124"/>
    <mergeCell ref="A125:C125"/>
    <mergeCell ref="I125:K125"/>
    <mergeCell ref="H131:J131"/>
    <mergeCell ref="A126:C126"/>
    <mergeCell ref="I126:K126"/>
    <mergeCell ref="H133:J133"/>
    <mergeCell ref="A138:C138"/>
    <mergeCell ref="A134:C134"/>
    <mergeCell ref="A136:C136"/>
    <mergeCell ref="H11:I11"/>
    <mergeCell ref="A118:C118"/>
    <mergeCell ref="A119:C119"/>
    <mergeCell ref="A120:C120"/>
    <mergeCell ref="A121:C121"/>
    <mergeCell ref="A91:O91"/>
    <mergeCell ref="A115:C115"/>
    <mergeCell ref="A116:C116"/>
    <mergeCell ref="A117:C117"/>
    <mergeCell ref="A114:E114"/>
    <mergeCell ref="I114:M114"/>
    <mergeCell ref="A17:M17"/>
    <mergeCell ref="A22:C22"/>
    <mergeCell ref="A24:C24"/>
    <mergeCell ref="A20:C20"/>
    <mergeCell ref="A3:C3"/>
    <mergeCell ref="C5:E5"/>
    <mergeCell ref="J11:L11"/>
    <mergeCell ref="C15:E15"/>
    <mergeCell ref="G82:I82"/>
    <mergeCell ref="C13:E13"/>
    <mergeCell ref="C11:E11"/>
    <mergeCell ref="J9:L9"/>
    <mergeCell ref="C6:M6"/>
    <mergeCell ref="D3:G3"/>
    <mergeCell ref="F5:K5"/>
    <mergeCell ref="I3:N3"/>
    <mergeCell ref="C9:E9"/>
    <mergeCell ref="H13:I13"/>
    <mergeCell ref="H9:I9"/>
    <mergeCell ref="J13:L13"/>
  </mergeCells>
  <phoneticPr fontId="0" type="noConversion"/>
  <dataValidations count="6">
    <dataValidation type="list" allowBlank="1" showInputMessage="1" showErrorMessage="1" sqref="C5:E5" xr:uid="{6EE63D09-B4BA-4F68-84D7-F6065C59418E}">
      <formula1>T5:T11</formula1>
    </dataValidation>
    <dataValidation type="list" allowBlank="1" showInputMessage="1" showErrorMessage="1" sqref="J9:L9" xr:uid="{D75820A7-21BC-4C31-BC25-C12EA8D79272}">
      <formula1>$V$12:$V$14</formula1>
    </dataValidation>
    <dataValidation type="list" allowBlank="1" showInputMessage="1" showErrorMessage="1" errorTitle="Select from the drop-down list" error="Please select either l, ll, lll or lV from the drop-down list." sqref="J13:L13" xr:uid="{E71F5E23-C9E0-41C0-9DE4-03DD8B825E13}">
      <formula1>$P$19:$P$21</formula1>
    </dataValidation>
    <dataValidation type="list" allowBlank="1" showInputMessage="1" showErrorMessage="1" sqref="C72 E50 E54 E52 E58 E56 E62 E60 E66 E68 E64 E24 E80:E81 E76 E78 E74 E22 E28 E26 E32 E30 E36 E34 E40 E38 E44 E42 E48 E46 E70:E72 C52 C58 C56 C62 C60 C70 C66 C68 C64 C46 C80 C76 C78 C74 C50 C28 C26 C32 C30 C36 C34 C40 C38 C44 C42 C48 C54" xr:uid="{59046111-13CC-4F3A-BF7C-BEE83B96AE4E}">
      <formula1>#REF!</formula1>
    </dataValidation>
    <dataValidation type="list" allowBlank="1" showInputMessage="1" showErrorMessage="1" sqref="C9:E9" xr:uid="{572657B1-A2C4-4003-95B3-AEBB9E42A8F1}">
      <formula1>$T$12:$T$18</formula1>
    </dataValidation>
    <dataValidation type="list" allowBlank="1" showInputMessage="1" showErrorMessage="1" sqref="J11:L11" xr:uid="{C7AEC8F8-A80B-4FFF-979B-F94CE85D45C5}">
      <formula1>$V$16:$V$20</formula1>
    </dataValidation>
  </dataValidations>
  <pageMargins left="0.5" right="0.25" top="0.25" bottom="0.25" header="0.25" footer="0"/>
  <pageSetup scale="69" orientation="portrait" r:id="rId1"/>
  <headerFooter alignWithMargins="0">
    <oddHeader xml:space="preserve">&amp;R </oddHeader>
    <oddFooter xml:space="preserve">&amp;RRevised:  &amp;D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5"/>
  <sheetViews>
    <sheetView tabSelected="1" workbookViewId="0">
      <selection activeCell="Q18" sqref="Q18"/>
    </sheetView>
  </sheetViews>
  <sheetFormatPr defaultColWidth="11.44140625" defaultRowHeight="15" x14ac:dyDescent="0.2"/>
  <cols>
    <col min="1" max="1" width="7.6640625" style="170" customWidth="1"/>
    <col min="2" max="2" width="18.6640625" style="147" customWidth="1"/>
    <col min="3" max="3" width="1.6640625" style="4" customWidth="1"/>
    <col min="4" max="4" width="22.6640625" style="147" customWidth="1"/>
    <col min="5" max="5" width="1.6640625" style="4" customWidth="1"/>
    <col min="6" max="6" width="22.6640625" style="147" customWidth="1"/>
    <col min="7" max="7" width="1.6640625" style="4" customWidth="1"/>
    <col min="8" max="8" width="10.6640625" style="147" customWidth="1"/>
    <col min="9" max="9" width="2.6640625" style="4" customWidth="1"/>
    <col min="10" max="10" width="11.6640625" style="147" customWidth="1"/>
    <col min="11" max="11" width="1.6640625" style="4" customWidth="1"/>
    <col min="12" max="12" width="11.6640625" style="147" customWidth="1"/>
    <col min="13" max="13" width="13.5546875" style="146" hidden="1" customWidth="1"/>
    <col min="14" max="19" width="11.44140625" style="16"/>
    <col min="20" max="256" width="11.44140625" style="4"/>
    <col min="257" max="257" width="7.6640625" style="4" customWidth="1"/>
    <col min="258" max="258" width="18.6640625" style="4" customWidth="1"/>
    <col min="259" max="259" width="1.6640625" style="4" customWidth="1"/>
    <col min="260" max="260" width="22.6640625" style="4" customWidth="1"/>
    <col min="261" max="261" width="1.6640625" style="4" customWidth="1"/>
    <col min="262" max="262" width="22.6640625" style="4" customWidth="1"/>
    <col min="263" max="263" width="1.6640625" style="4" customWidth="1"/>
    <col min="264" max="264" width="10.6640625" style="4" customWidth="1"/>
    <col min="265" max="265" width="2.6640625" style="4" customWidth="1"/>
    <col min="266" max="266" width="11.6640625" style="4" customWidth="1"/>
    <col min="267" max="267" width="1.6640625" style="4" customWidth="1"/>
    <col min="268" max="268" width="11.6640625" style="4" customWidth="1"/>
    <col min="269" max="269" width="0" style="4" hidden="1" customWidth="1"/>
    <col min="270" max="512" width="11.44140625" style="4"/>
    <col min="513" max="513" width="7.6640625" style="4" customWidth="1"/>
    <col min="514" max="514" width="18.6640625" style="4" customWidth="1"/>
    <col min="515" max="515" width="1.6640625" style="4" customWidth="1"/>
    <col min="516" max="516" width="22.6640625" style="4" customWidth="1"/>
    <col min="517" max="517" width="1.6640625" style="4" customWidth="1"/>
    <col min="518" max="518" width="22.6640625" style="4" customWidth="1"/>
    <col min="519" max="519" width="1.6640625" style="4" customWidth="1"/>
    <col min="520" max="520" width="10.6640625" style="4" customWidth="1"/>
    <col min="521" max="521" width="2.6640625" style="4" customWidth="1"/>
    <col min="522" max="522" width="11.6640625" style="4" customWidth="1"/>
    <col min="523" max="523" width="1.6640625" style="4" customWidth="1"/>
    <col min="524" max="524" width="11.6640625" style="4" customWidth="1"/>
    <col min="525" max="525" width="0" style="4" hidden="1" customWidth="1"/>
    <col min="526" max="768" width="11.44140625" style="4"/>
    <col min="769" max="769" width="7.6640625" style="4" customWidth="1"/>
    <col min="770" max="770" width="18.6640625" style="4" customWidth="1"/>
    <col min="771" max="771" width="1.6640625" style="4" customWidth="1"/>
    <col min="772" max="772" width="22.6640625" style="4" customWidth="1"/>
    <col min="773" max="773" width="1.6640625" style="4" customWidth="1"/>
    <col min="774" max="774" width="22.6640625" style="4" customWidth="1"/>
    <col min="775" max="775" width="1.6640625" style="4" customWidth="1"/>
    <col min="776" max="776" width="10.6640625" style="4" customWidth="1"/>
    <col min="777" max="777" width="2.6640625" style="4" customWidth="1"/>
    <col min="778" max="778" width="11.6640625" style="4" customWidth="1"/>
    <col min="779" max="779" width="1.6640625" style="4" customWidth="1"/>
    <col min="780" max="780" width="11.6640625" style="4" customWidth="1"/>
    <col min="781" max="781" width="0" style="4" hidden="1" customWidth="1"/>
    <col min="782" max="1024" width="11.44140625" style="4"/>
    <col min="1025" max="1025" width="7.6640625" style="4" customWidth="1"/>
    <col min="1026" max="1026" width="18.6640625" style="4" customWidth="1"/>
    <col min="1027" max="1027" width="1.6640625" style="4" customWidth="1"/>
    <col min="1028" max="1028" width="22.6640625" style="4" customWidth="1"/>
    <col min="1029" max="1029" width="1.6640625" style="4" customWidth="1"/>
    <col min="1030" max="1030" width="22.6640625" style="4" customWidth="1"/>
    <col min="1031" max="1031" width="1.6640625" style="4" customWidth="1"/>
    <col min="1032" max="1032" width="10.6640625" style="4" customWidth="1"/>
    <col min="1033" max="1033" width="2.6640625" style="4" customWidth="1"/>
    <col min="1034" max="1034" width="11.6640625" style="4" customWidth="1"/>
    <col min="1035" max="1035" width="1.6640625" style="4" customWidth="1"/>
    <col min="1036" max="1036" width="11.6640625" style="4" customWidth="1"/>
    <col min="1037" max="1037" width="0" style="4" hidden="1" customWidth="1"/>
    <col min="1038" max="1280" width="11.44140625" style="4"/>
    <col min="1281" max="1281" width="7.6640625" style="4" customWidth="1"/>
    <col min="1282" max="1282" width="18.6640625" style="4" customWidth="1"/>
    <col min="1283" max="1283" width="1.6640625" style="4" customWidth="1"/>
    <col min="1284" max="1284" width="22.6640625" style="4" customWidth="1"/>
    <col min="1285" max="1285" width="1.6640625" style="4" customWidth="1"/>
    <col min="1286" max="1286" width="22.6640625" style="4" customWidth="1"/>
    <col min="1287" max="1287" width="1.6640625" style="4" customWidth="1"/>
    <col min="1288" max="1288" width="10.6640625" style="4" customWidth="1"/>
    <col min="1289" max="1289" width="2.6640625" style="4" customWidth="1"/>
    <col min="1290" max="1290" width="11.6640625" style="4" customWidth="1"/>
    <col min="1291" max="1291" width="1.6640625" style="4" customWidth="1"/>
    <col min="1292" max="1292" width="11.6640625" style="4" customWidth="1"/>
    <col min="1293" max="1293" width="0" style="4" hidden="1" customWidth="1"/>
    <col min="1294" max="1536" width="11.44140625" style="4"/>
    <col min="1537" max="1537" width="7.6640625" style="4" customWidth="1"/>
    <col min="1538" max="1538" width="18.6640625" style="4" customWidth="1"/>
    <col min="1539" max="1539" width="1.6640625" style="4" customWidth="1"/>
    <col min="1540" max="1540" width="22.6640625" style="4" customWidth="1"/>
    <col min="1541" max="1541" width="1.6640625" style="4" customWidth="1"/>
    <col min="1542" max="1542" width="22.6640625" style="4" customWidth="1"/>
    <col min="1543" max="1543" width="1.6640625" style="4" customWidth="1"/>
    <col min="1544" max="1544" width="10.6640625" style="4" customWidth="1"/>
    <col min="1545" max="1545" width="2.6640625" style="4" customWidth="1"/>
    <col min="1546" max="1546" width="11.6640625" style="4" customWidth="1"/>
    <col min="1547" max="1547" width="1.6640625" style="4" customWidth="1"/>
    <col min="1548" max="1548" width="11.6640625" style="4" customWidth="1"/>
    <col min="1549" max="1549" width="0" style="4" hidden="1" customWidth="1"/>
    <col min="1550" max="1792" width="11.44140625" style="4"/>
    <col min="1793" max="1793" width="7.6640625" style="4" customWidth="1"/>
    <col min="1794" max="1794" width="18.6640625" style="4" customWidth="1"/>
    <col min="1795" max="1795" width="1.6640625" style="4" customWidth="1"/>
    <col min="1796" max="1796" width="22.6640625" style="4" customWidth="1"/>
    <col min="1797" max="1797" width="1.6640625" style="4" customWidth="1"/>
    <col min="1798" max="1798" width="22.6640625" style="4" customWidth="1"/>
    <col min="1799" max="1799" width="1.6640625" style="4" customWidth="1"/>
    <col min="1800" max="1800" width="10.6640625" style="4" customWidth="1"/>
    <col min="1801" max="1801" width="2.6640625" style="4" customWidth="1"/>
    <col min="1802" max="1802" width="11.6640625" style="4" customWidth="1"/>
    <col min="1803" max="1803" width="1.6640625" style="4" customWidth="1"/>
    <col min="1804" max="1804" width="11.6640625" style="4" customWidth="1"/>
    <col min="1805" max="1805" width="0" style="4" hidden="1" customWidth="1"/>
    <col min="1806" max="2048" width="11.44140625" style="4"/>
    <col min="2049" max="2049" width="7.6640625" style="4" customWidth="1"/>
    <col min="2050" max="2050" width="18.6640625" style="4" customWidth="1"/>
    <col min="2051" max="2051" width="1.6640625" style="4" customWidth="1"/>
    <col min="2052" max="2052" width="22.6640625" style="4" customWidth="1"/>
    <col min="2053" max="2053" width="1.6640625" style="4" customWidth="1"/>
    <col min="2054" max="2054" width="22.6640625" style="4" customWidth="1"/>
    <col min="2055" max="2055" width="1.6640625" style="4" customWidth="1"/>
    <col min="2056" max="2056" width="10.6640625" style="4" customWidth="1"/>
    <col min="2057" max="2057" width="2.6640625" style="4" customWidth="1"/>
    <col min="2058" max="2058" width="11.6640625" style="4" customWidth="1"/>
    <col min="2059" max="2059" width="1.6640625" style="4" customWidth="1"/>
    <col min="2060" max="2060" width="11.6640625" style="4" customWidth="1"/>
    <col min="2061" max="2061" width="0" style="4" hidden="1" customWidth="1"/>
    <col min="2062" max="2304" width="11.44140625" style="4"/>
    <col min="2305" max="2305" width="7.6640625" style="4" customWidth="1"/>
    <col min="2306" max="2306" width="18.6640625" style="4" customWidth="1"/>
    <col min="2307" max="2307" width="1.6640625" style="4" customWidth="1"/>
    <col min="2308" max="2308" width="22.6640625" style="4" customWidth="1"/>
    <col min="2309" max="2309" width="1.6640625" style="4" customWidth="1"/>
    <col min="2310" max="2310" width="22.6640625" style="4" customWidth="1"/>
    <col min="2311" max="2311" width="1.6640625" style="4" customWidth="1"/>
    <col min="2312" max="2312" width="10.6640625" style="4" customWidth="1"/>
    <col min="2313" max="2313" width="2.6640625" style="4" customWidth="1"/>
    <col min="2314" max="2314" width="11.6640625" style="4" customWidth="1"/>
    <col min="2315" max="2315" width="1.6640625" style="4" customWidth="1"/>
    <col min="2316" max="2316" width="11.6640625" style="4" customWidth="1"/>
    <col min="2317" max="2317" width="0" style="4" hidden="1" customWidth="1"/>
    <col min="2318" max="2560" width="11.44140625" style="4"/>
    <col min="2561" max="2561" width="7.6640625" style="4" customWidth="1"/>
    <col min="2562" max="2562" width="18.6640625" style="4" customWidth="1"/>
    <col min="2563" max="2563" width="1.6640625" style="4" customWidth="1"/>
    <col min="2564" max="2564" width="22.6640625" style="4" customWidth="1"/>
    <col min="2565" max="2565" width="1.6640625" style="4" customWidth="1"/>
    <col min="2566" max="2566" width="22.6640625" style="4" customWidth="1"/>
    <col min="2567" max="2567" width="1.6640625" style="4" customWidth="1"/>
    <col min="2568" max="2568" width="10.6640625" style="4" customWidth="1"/>
    <col min="2569" max="2569" width="2.6640625" style="4" customWidth="1"/>
    <col min="2570" max="2570" width="11.6640625" style="4" customWidth="1"/>
    <col min="2571" max="2571" width="1.6640625" style="4" customWidth="1"/>
    <col min="2572" max="2572" width="11.6640625" style="4" customWidth="1"/>
    <col min="2573" max="2573" width="0" style="4" hidden="1" customWidth="1"/>
    <col min="2574" max="2816" width="11.44140625" style="4"/>
    <col min="2817" max="2817" width="7.6640625" style="4" customWidth="1"/>
    <col min="2818" max="2818" width="18.6640625" style="4" customWidth="1"/>
    <col min="2819" max="2819" width="1.6640625" style="4" customWidth="1"/>
    <col min="2820" max="2820" width="22.6640625" style="4" customWidth="1"/>
    <col min="2821" max="2821" width="1.6640625" style="4" customWidth="1"/>
    <col min="2822" max="2822" width="22.6640625" style="4" customWidth="1"/>
    <col min="2823" max="2823" width="1.6640625" style="4" customWidth="1"/>
    <col min="2824" max="2824" width="10.6640625" style="4" customWidth="1"/>
    <col min="2825" max="2825" width="2.6640625" style="4" customWidth="1"/>
    <col min="2826" max="2826" width="11.6640625" style="4" customWidth="1"/>
    <col min="2827" max="2827" width="1.6640625" style="4" customWidth="1"/>
    <col min="2828" max="2828" width="11.6640625" style="4" customWidth="1"/>
    <col min="2829" max="2829" width="0" style="4" hidden="1" customWidth="1"/>
    <col min="2830" max="3072" width="11.44140625" style="4"/>
    <col min="3073" max="3073" width="7.6640625" style="4" customWidth="1"/>
    <col min="3074" max="3074" width="18.6640625" style="4" customWidth="1"/>
    <col min="3075" max="3075" width="1.6640625" style="4" customWidth="1"/>
    <col min="3076" max="3076" width="22.6640625" style="4" customWidth="1"/>
    <col min="3077" max="3077" width="1.6640625" style="4" customWidth="1"/>
    <col min="3078" max="3078" width="22.6640625" style="4" customWidth="1"/>
    <col min="3079" max="3079" width="1.6640625" style="4" customWidth="1"/>
    <col min="3080" max="3080" width="10.6640625" style="4" customWidth="1"/>
    <col min="3081" max="3081" width="2.6640625" style="4" customWidth="1"/>
    <col min="3082" max="3082" width="11.6640625" style="4" customWidth="1"/>
    <col min="3083" max="3083" width="1.6640625" style="4" customWidth="1"/>
    <col min="3084" max="3084" width="11.6640625" style="4" customWidth="1"/>
    <col min="3085" max="3085" width="0" style="4" hidden="1" customWidth="1"/>
    <col min="3086" max="3328" width="11.44140625" style="4"/>
    <col min="3329" max="3329" width="7.6640625" style="4" customWidth="1"/>
    <col min="3330" max="3330" width="18.6640625" style="4" customWidth="1"/>
    <col min="3331" max="3331" width="1.6640625" style="4" customWidth="1"/>
    <col min="3332" max="3332" width="22.6640625" style="4" customWidth="1"/>
    <col min="3333" max="3333" width="1.6640625" style="4" customWidth="1"/>
    <col min="3334" max="3334" width="22.6640625" style="4" customWidth="1"/>
    <col min="3335" max="3335" width="1.6640625" style="4" customWidth="1"/>
    <col min="3336" max="3336" width="10.6640625" style="4" customWidth="1"/>
    <col min="3337" max="3337" width="2.6640625" style="4" customWidth="1"/>
    <col min="3338" max="3338" width="11.6640625" style="4" customWidth="1"/>
    <col min="3339" max="3339" width="1.6640625" style="4" customWidth="1"/>
    <col min="3340" max="3340" width="11.6640625" style="4" customWidth="1"/>
    <col min="3341" max="3341" width="0" style="4" hidden="1" customWidth="1"/>
    <col min="3342" max="3584" width="11.44140625" style="4"/>
    <col min="3585" max="3585" width="7.6640625" style="4" customWidth="1"/>
    <col min="3586" max="3586" width="18.6640625" style="4" customWidth="1"/>
    <col min="3587" max="3587" width="1.6640625" style="4" customWidth="1"/>
    <col min="3588" max="3588" width="22.6640625" style="4" customWidth="1"/>
    <col min="3589" max="3589" width="1.6640625" style="4" customWidth="1"/>
    <col min="3590" max="3590" width="22.6640625" style="4" customWidth="1"/>
    <col min="3591" max="3591" width="1.6640625" style="4" customWidth="1"/>
    <col min="3592" max="3592" width="10.6640625" style="4" customWidth="1"/>
    <col min="3593" max="3593" width="2.6640625" style="4" customWidth="1"/>
    <col min="3594" max="3594" width="11.6640625" style="4" customWidth="1"/>
    <col min="3595" max="3595" width="1.6640625" style="4" customWidth="1"/>
    <col min="3596" max="3596" width="11.6640625" style="4" customWidth="1"/>
    <col min="3597" max="3597" width="0" style="4" hidden="1" customWidth="1"/>
    <col min="3598" max="3840" width="11.44140625" style="4"/>
    <col min="3841" max="3841" width="7.6640625" style="4" customWidth="1"/>
    <col min="3842" max="3842" width="18.6640625" style="4" customWidth="1"/>
    <col min="3843" max="3843" width="1.6640625" style="4" customWidth="1"/>
    <col min="3844" max="3844" width="22.6640625" style="4" customWidth="1"/>
    <col min="3845" max="3845" width="1.6640625" style="4" customWidth="1"/>
    <col min="3846" max="3846" width="22.6640625" style="4" customWidth="1"/>
    <col min="3847" max="3847" width="1.6640625" style="4" customWidth="1"/>
    <col min="3848" max="3848" width="10.6640625" style="4" customWidth="1"/>
    <col min="3849" max="3849" width="2.6640625" style="4" customWidth="1"/>
    <col min="3850" max="3850" width="11.6640625" style="4" customWidth="1"/>
    <col min="3851" max="3851" width="1.6640625" style="4" customWidth="1"/>
    <col min="3852" max="3852" width="11.6640625" style="4" customWidth="1"/>
    <col min="3853" max="3853" width="0" style="4" hidden="1" customWidth="1"/>
    <col min="3854" max="4096" width="11.44140625" style="4"/>
    <col min="4097" max="4097" width="7.6640625" style="4" customWidth="1"/>
    <col min="4098" max="4098" width="18.6640625" style="4" customWidth="1"/>
    <col min="4099" max="4099" width="1.6640625" style="4" customWidth="1"/>
    <col min="4100" max="4100" width="22.6640625" style="4" customWidth="1"/>
    <col min="4101" max="4101" width="1.6640625" style="4" customWidth="1"/>
    <col min="4102" max="4102" width="22.6640625" style="4" customWidth="1"/>
    <col min="4103" max="4103" width="1.6640625" style="4" customWidth="1"/>
    <col min="4104" max="4104" width="10.6640625" style="4" customWidth="1"/>
    <col min="4105" max="4105" width="2.6640625" style="4" customWidth="1"/>
    <col min="4106" max="4106" width="11.6640625" style="4" customWidth="1"/>
    <col min="4107" max="4107" width="1.6640625" style="4" customWidth="1"/>
    <col min="4108" max="4108" width="11.6640625" style="4" customWidth="1"/>
    <col min="4109" max="4109" width="0" style="4" hidden="1" customWidth="1"/>
    <col min="4110" max="4352" width="11.44140625" style="4"/>
    <col min="4353" max="4353" width="7.6640625" style="4" customWidth="1"/>
    <col min="4354" max="4354" width="18.6640625" style="4" customWidth="1"/>
    <col min="4355" max="4355" width="1.6640625" style="4" customWidth="1"/>
    <col min="4356" max="4356" width="22.6640625" style="4" customWidth="1"/>
    <col min="4357" max="4357" width="1.6640625" style="4" customWidth="1"/>
    <col min="4358" max="4358" width="22.6640625" style="4" customWidth="1"/>
    <col min="4359" max="4359" width="1.6640625" style="4" customWidth="1"/>
    <col min="4360" max="4360" width="10.6640625" style="4" customWidth="1"/>
    <col min="4361" max="4361" width="2.6640625" style="4" customWidth="1"/>
    <col min="4362" max="4362" width="11.6640625" style="4" customWidth="1"/>
    <col min="4363" max="4363" width="1.6640625" style="4" customWidth="1"/>
    <col min="4364" max="4364" width="11.6640625" style="4" customWidth="1"/>
    <col min="4365" max="4365" width="0" style="4" hidden="1" customWidth="1"/>
    <col min="4366" max="4608" width="11.44140625" style="4"/>
    <col min="4609" max="4609" width="7.6640625" style="4" customWidth="1"/>
    <col min="4610" max="4610" width="18.6640625" style="4" customWidth="1"/>
    <col min="4611" max="4611" width="1.6640625" style="4" customWidth="1"/>
    <col min="4612" max="4612" width="22.6640625" style="4" customWidth="1"/>
    <col min="4613" max="4613" width="1.6640625" style="4" customWidth="1"/>
    <col min="4614" max="4614" width="22.6640625" style="4" customWidth="1"/>
    <col min="4615" max="4615" width="1.6640625" style="4" customWidth="1"/>
    <col min="4616" max="4616" width="10.6640625" style="4" customWidth="1"/>
    <col min="4617" max="4617" width="2.6640625" style="4" customWidth="1"/>
    <col min="4618" max="4618" width="11.6640625" style="4" customWidth="1"/>
    <col min="4619" max="4619" width="1.6640625" style="4" customWidth="1"/>
    <col min="4620" max="4620" width="11.6640625" style="4" customWidth="1"/>
    <col min="4621" max="4621" width="0" style="4" hidden="1" customWidth="1"/>
    <col min="4622" max="4864" width="11.44140625" style="4"/>
    <col min="4865" max="4865" width="7.6640625" style="4" customWidth="1"/>
    <col min="4866" max="4866" width="18.6640625" style="4" customWidth="1"/>
    <col min="4867" max="4867" width="1.6640625" style="4" customWidth="1"/>
    <col min="4868" max="4868" width="22.6640625" style="4" customWidth="1"/>
    <col min="4869" max="4869" width="1.6640625" style="4" customWidth="1"/>
    <col min="4870" max="4870" width="22.6640625" style="4" customWidth="1"/>
    <col min="4871" max="4871" width="1.6640625" style="4" customWidth="1"/>
    <col min="4872" max="4872" width="10.6640625" style="4" customWidth="1"/>
    <col min="4873" max="4873" width="2.6640625" style="4" customWidth="1"/>
    <col min="4874" max="4874" width="11.6640625" style="4" customWidth="1"/>
    <col min="4875" max="4875" width="1.6640625" style="4" customWidth="1"/>
    <col min="4876" max="4876" width="11.6640625" style="4" customWidth="1"/>
    <col min="4877" max="4877" width="0" style="4" hidden="1" customWidth="1"/>
    <col min="4878" max="5120" width="11.44140625" style="4"/>
    <col min="5121" max="5121" width="7.6640625" style="4" customWidth="1"/>
    <col min="5122" max="5122" width="18.6640625" style="4" customWidth="1"/>
    <col min="5123" max="5123" width="1.6640625" style="4" customWidth="1"/>
    <col min="5124" max="5124" width="22.6640625" style="4" customWidth="1"/>
    <col min="5125" max="5125" width="1.6640625" style="4" customWidth="1"/>
    <col min="5126" max="5126" width="22.6640625" style="4" customWidth="1"/>
    <col min="5127" max="5127" width="1.6640625" style="4" customWidth="1"/>
    <col min="5128" max="5128" width="10.6640625" style="4" customWidth="1"/>
    <col min="5129" max="5129" width="2.6640625" style="4" customWidth="1"/>
    <col min="5130" max="5130" width="11.6640625" style="4" customWidth="1"/>
    <col min="5131" max="5131" width="1.6640625" style="4" customWidth="1"/>
    <col min="5132" max="5132" width="11.6640625" style="4" customWidth="1"/>
    <col min="5133" max="5133" width="0" style="4" hidden="1" customWidth="1"/>
    <col min="5134" max="5376" width="11.44140625" style="4"/>
    <col min="5377" max="5377" width="7.6640625" style="4" customWidth="1"/>
    <col min="5378" max="5378" width="18.6640625" style="4" customWidth="1"/>
    <col min="5379" max="5379" width="1.6640625" style="4" customWidth="1"/>
    <col min="5380" max="5380" width="22.6640625" style="4" customWidth="1"/>
    <col min="5381" max="5381" width="1.6640625" style="4" customWidth="1"/>
    <col min="5382" max="5382" width="22.6640625" style="4" customWidth="1"/>
    <col min="5383" max="5383" width="1.6640625" style="4" customWidth="1"/>
    <col min="5384" max="5384" width="10.6640625" style="4" customWidth="1"/>
    <col min="5385" max="5385" width="2.6640625" style="4" customWidth="1"/>
    <col min="5386" max="5386" width="11.6640625" style="4" customWidth="1"/>
    <col min="5387" max="5387" width="1.6640625" style="4" customWidth="1"/>
    <col min="5388" max="5388" width="11.6640625" style="4" customWidth="1"/>
    <col min="5389" max="5389" width="0" style="4" hidden="1" customWidth="1"/>
    <col min="5390" max="5632" width="11.44140625" style="4"/>
    <col min="5633" max="5633" width="7.6640625" style="4" customWidth="1"/>
    <col min="5634" max="5634" width="18.6640625" style="4" customWidth="1"/>
    <col min="5635" max="5635" width="1.6640625" style="4" customWidth="1"/>
    <col min="5636" max="5636" width="22.6640625" style="4" customWidth="1"/>
    <col min="5637" max="5637" width="1.6640625" style="4" customWidth="1"/>
    <col min="5638" max="5638" width="22.6640625" style="4" customWidth="1"/>
    <col min="5639" max="5639" width="1.6640625" style="4" customWidth="1"/>
    <col min="5640" max="5640" width="10.6640625" style="4" customWidth="1"/>
    <col min="5641" max="5641" width="2.6640625" style="4" customWidth="1"/>
    <col min="5642" max="5642" width="11.6640625" style="4" customWidth="1"/>
    <col min="5643" max="5643" width="1.6640625" style="4" customWidth="1"/>
    <col min="5644" max="5644" width="11.6640625" style="4" customWidth="1"/>
    <col min="5645" max="5645" width="0" style="4" hidden="1" customWidth="1"/>
    <col min="5646" max="5888" width="11.44140625" style="4"/>
    <col min="5889" max="5889" width="7.6640625" style="4" customWidth="1"/>
    <col min="5890" max="5890" width="18.6640625" style="4" customWidth="1"/>
    <col min="5891" max="5891" width="1.6640625" style="4" customWidth="1"/>
    <col min="5892" max="5892" width="22.6640625" style="4" customWidth="1"/>
    <col min="5893" max="5893" width="1.6640625" style="4" customWidth="1"/>
    <col min="5894" max="5894" width="22.6640625" style="4" customWidth="1"/>
    <col min="5895" max="5895" width="1.6640625" style="4" customWidth="1"/>
    <col min="5896" max="5896" width="10.6640625" style="4" customWidth="1"/>
    <col min="5897" max="5897" width="2.6640625" style="4" customWidth="1"/>
    <col min="5898" max="5898" width="11.6640625" style="4" customWidth="1"/>
    <col min="5899" max="5899" width="1.6640625" style="4" customWidth="1"/>
    <col min="5900" max="5900" width="11.6640625" style="4" customWidth="1"/>
    <col min="5901" max="5901" width="0" style="4" hidden="1" customWidth="1"/>
    <col min="5902" max="6144" width="11.44140625" style="4"/>
    <col min="6145" max="6145" width="7.6640625" style="4" customWidth="1"/>
    <col min="6146" max="6146" width="18.6640625" style="4" customWidth="1"/>
    <col min="6147" max="6147" width="1.6640625" style="4" customWidth="1"/>
    <col min="6148" max="6148" width="22.6640625" style="4" customWidth="1"/>
    <col min="6149" max="6149" width="1.6640625" style="4" customWidth="1"/>
    <col min="6150" max="6150" width="22.6640625" style="4" customWidth="1"/>
    <col min="6151" max="6151" width="1.6640625" style="4" customWidth="1"/>
    <col min="6152" max="6152" width="10.6640625" style="4" customWidth="1"/>
    <col min="6153" max="6153" width="2.6640625" style="4" customWidth="1"/>
    <col min="6154" max="6154" width="11.6640625" style="4" customWidth="1"/>
    <col min="6155" max="6155" width="1.6640625" style="4" customWidth="1"/>
    <col min="6156" max="6156" width="11.6640625" style="4" customWidth="1"/>
    <col min="6157" max="6157" width="0" style="4" hidden="1" customWidth="1"/>
    <col min="6158" max="6400" width="11.44140625" style="4"/>
    <col min="6401" max="6401" width="7.6640625" style="4" customWidth="1"/>
    <col min="6402" max="6402" width="18.6640625" style="4" customWidth="1"/>
    <col min="6403" max="6403" width="1.6640625" style="4" customWidth="1"/>
    <col min="6404" max="6404" width="22.6640625" style="4" customWidth="1"/>
    <col min="6405" max="6405" width="1.6640625" style="4" customWidth="1"/>
    <col min="6406" max="6406" width="22.6640625" style="4" customWidth="1"/>
    <col min="6407" max="6407" width="1.6640625" style="4" customWidth="1"/>
    <col min="6408" max="6408" width="10.6640625" style="4" customWidth="1"/>
    <col min="6409" max="6409" width="2.6640625" style="4" customWidth="1"/>
    <col min="6410" max="6410" width="11.6640625" style="4" customWidth="1"/>
    <col min="6411" max="6411" width="1.6640625" style="4" customWidth="1"/>
    <col min="6412" max="6412" width="11.6640625" style="4" customWidth="1"/>
    <col min="6413" max="6413" width="0" style="4" hidden="1" customWidth="1"/>
    <col min="6414" max="6656" width="11.44140625" style="4"/>
    <col min="6657" max="6657" width="7.6640625" style="4" customWidth="1"/>
    <col min="6658" max="6658" width="18.6640625" style="4" customWidth="1"/>
    <col min="6659" max="6659" width="1.6640625" style="4" customWidth="1"/>
    <col min="6660" max="6660" width="22.6640625" style="4" customWidth="1"/>
    <col min="6661" max="6661" width="1.6640625" style="4" customWidth="1"/>
    <col min="6662" max="6662" width="22.6640625" style="4" customWidth="1"/>
    <col min="6663" max="6663" width="1.6640625" style="4" customWidth="1"/>
    <col min="6664" max="6664" width="10.6640625" style="4" customWidth="1"/>
    <col min="6665" max="6665" width="2.6640625" style="4" customWidth="1"/>
    <col min="6666" max="6666" width="11.6640625" style="4" customWidth="1"/>
    <col min="6667" max="6667" width="1.6640625" style="4" customWidth="1"/>
    <col min="6668" max="6668" width="11.6640625" style="4" customWidth="1"/>
    <col min="6669" max="6669" width="0" style="4" hidden="1" customWidth="1"/>
    <col min="6670" max="6912" width="11.44140625" style="4"/>
    <col min="6913" max="6913" width="7.6640625" style="4" customWidth="1"/>
    <col min="6914" max="6914" width="18.6640625" style="4" customWidth="1"/>
    <col min="6915" max="6915" width="1.6640625" style="4" customWidth="1"/>
    <col min="6916" max="6916" width="22.6640625" style="4" customWidth="1"/>
    <col min="6917" max="6917" width="1.6640625" style="4" customWidth="1"/>
    <col min="6918" max="6918" width="22.6640625" style="4" customWidth="1"/>
    <col min="6919" max="6919" width="1.6640625" style="4" customWidth="1"/>
    <col min="6920" max="6920" width="10.6640625" style="4" customWidth="1"/>
    <col min="6921" max="6921" width="2.6640625" style="4" customWidth="1"/>
    <col min="6922" max="6922" width="11.6640625" style="4" customWidth="1"/>
    <col min="6923" max="6923" width="1.6640625" style="4" customWidth="1"/>
    <col min="6924" max="6924" width="11.6640625" style="4" customWidth="1"/>
    <col min="6925" max="6925" width="0" style="4" hidden="1" customWidth="1"/>
    <col min="6926" max="7168" width="11.44140625" style="4"/>
    <col min="7169" max="7169" width="7.6640625" style="4" customWidth="1"/>
    <col min="7170" max="7170" width="18.6640625" style="4" customWidth="1"/>
    <col min="7171" max="7171" width="1.6640625" style="4" customWidth="1"/>
    <col min="7172" max="7172" width="22.6640625" style="4" customWidth="1"/>
    <col min="7173" max="7173" width="1.6640625" style="4" customWidth="1"/>
    <col min="7174" max="7174" width="22.6640625" style="4" customWidth="1"/>
    <col min="7175" max="7175" width="1.6640625" style="4" customWidth="1"/>
    <col min="7176" max="7176" width="10.6640625" style="4" customWidth="1"/>
    <col min="7177" max="7177" width="2.6640625" style="4" customWidth="1"/>
    <col min="7178" max="7178" width="11.6640625" style="4" customWidth="1"/>
    <col min="7179" max="7179" width="1.6640625" style="4" customWidth="1"/>
    <col min="7180" max="7180" width="11.6640625" style="4" customWidth="1"/>
    <col min="7181" max="7181" width="0" style="4" hidden="1" customWidth="1"/>
    <col min="7182" max="7424" width="11.44140625" style="4"/>
    <col min="7425" max="7425" width="7.6640625" style="4" customWidth="1"/>
    <col min="7426" max="7426" width="18.6640625" style="4" customWidth="1"/>
    <col min="7427" max="7427" width="1.6640625" style="4" customWidth="1"/>
    <col min="7428" max="7428" width="22.6640625" style="4" customWidth="1"/>
    <col min="7429" max="7429" width="1.6640625" style="4" customWidth="1"/>
    <col min="7430" max="7430" width="22.6640625" style="4" customWidth="1"/>
    <col min="7431" max="7431" width="1.6640625" style="4" customWidth="1"/>
    <col min="7432" max="7432" width="10.6640625" style="4" customWidth="1"/>
    <col min="7433" max="7433" width="2.6640625" style="4" customWidth="1"/>
    <col min="7434" max="7434" width="11.6640625" style="4" customWidth="1"/>
    <col min="7435" max="7435" width="1.6640625" style="4" customWidth="1"/>
    <col min="7436" max="7436" width="11.6640625" style="4" customWidth="1"/>
    <col min="7437" max="7437" width="0" style="4" hidden="1" customWidth="1"/>
    <col min="7438" max="7680" width="11.44140625" style="4"/>
    <col min="7681" max="7681" width="7.6640625" style="4" customWidth="1"/>
    <col min="7682" max="7682" width="18.6640625" style="4" customWidth="1"/>
    <col min="7683" max="7683" width="1.6640625" style="4" customWidth="1"/>
    <col min="7684" max="7684" width="22.6640625" style="4" customWidth="1"/>
    <col min="7685" max="7685" width="1.6640625" style="4" customWidth="1"/>
    <col min="7686" max="7686" width="22.6640625" style="4" customWidth="1"/>
    <col min="7687" max="7687" width="1.6640625" style="4" customWidth="1"/>
    <col min="7688" max="7688" width="10.6640625" style="4" customWidth="1"/>
    <col min="7689" max="7689" width="2.6640625" style="4" customWidth="1"/>
    <col min="7690" max="7690" width="11.6640625" style="4" customWidth="1"/>
    <col min="7691" max="7691" width="1.6640625" style="4" customWidth="1"/>
    <col min="7692" max="7692" width="11.6640625" style="4" customWidth="1"/>
    <col min="7693" max="7693" width="0" style="4" hidden="1" customWidth="1"/>
    <col min="7694" max="7936" width="11.44140625" style="4"/>
    <col min="7937" max="7937" width="7.6640625" style="4" customWidth="1"/>
    <col min="7938" max="7938" width="18.6640625" style="4" customWidth="1"/>
    <col min="7939" max="7939" width="1.6640625" style="4" customWidth="1"/>
    <col min="7940" max="7940" width="22.6640625" style="4" customWidth="1"/>
    <col min="7941" max="7941" width="1.6640625" style="4" customWidth="1"/>
    <col min="7942" max="7942" width="22.6640625" style="4" customWidth="1"/>
    <col min="7943" max="7943" width="1.6640625" style="4" customWidth="1"/>
    <col min="7944" max="7944" width="10.6640625" style="4" customWidth="1"/>
    <col min="7945" max="7945" width="2.6640625" style="4" customWidth="1"/>
    <col min="7946" max="7946" width="11.6640625" style="4" customWidth="1"/>
    <col min="7947" max="7947" width="1.6640625" style="4" customWidth="1"/>
    <col min="7948" max="7948" width="11.6640625" style="4" customWidth="1"/>
    <col min="7949" max="7949" width="0" style="4" hidden="1" customWidth="1"/>
    <col min="7950" max="8192" width="11.44140625" style="4"/>
    <col min="8193" max="8193" width="7.6640625" style="4" customWidth="1"/>
    <col min="8194" max="8194" width="18.6640625" style="4" customWidth="1"/>
    <col min="8195" max="8195" width="1.6640625" style="4" customWidth="1"/>
    <col min="8196" max="8196" width="22.6640625" style="4" customWidth="1"/>
    <col min="8197" max="8197" width="1.6640625" style="4" customWidth="1"/>
    <col min="8198" max="8198" width="22.6640625" style="4" customWidth="1"/>
    <col min="8199" max="8199" width="1.6640625" style="4" customWidth="1"/>
    <col min="8200" max="8200" width="10.6640625" style="4" customWidth="1"/>
    <col min="8201" max="8201" width="2.6640625" style="4" customWidth="1"/>
    <col min="8202" max="8202" width="11.6640625" style="4" customWidth="1"/>
    <col min="8203" max="8203" width="1.6640625" style="4" customWidth="1"/>
    <col min="8204" max="8204" width="11.6640625" style="4" customWidth="1"/>
    <col min="8205" max="8205" width="0" style="4" hidden="1" customWidth="1"/>
    <col min="8206" max="8448" width="11.44140625" style="4"/>
    <col min="8449" max="8449" width="7.6640625" style="4" customWidth="1"/>
    <col min="8450" max="8450" width="18.6640625" style="4" customWidth="1"/>
    <col min="8451" max="8451" width="1.6640625" style="4" customWidth="1"/>
    <col min="8452" max="8452" width="22.6640625" style="4" customWidth="1"/>
    <col min="8453" max="8453" width="1.6640625" style="4" customWidth="1"/>
    <col min="8454" max="8454" width="22.6640625" style="4" customWidth="1"/>
    <col min="8455" max="8455" width="1.6640625" style="4" customWidth="1"/>
    <col min="8456" max="8456" width="10.6640625" style="4" customWidth="1"/>
    <col min="8457" max="8457" width="2.6640625" style="4" customWidth="1"/>
    <col min="8458" max="8458" width="11.6640625" style="4" customWidth="1"/>
    <col min="8459" max="8459" width="1.6640625" style="4" customWidth="1"/>
    <col min="8460" max="8460" width="11.6640625" style="4" customWidth="1"/>
    <col min="8461" max="8461" width="0" style="4" hidden="1" customWidth="1"/>
    <col min="8462" max="8704" width="11.44140625" style="4"/>
    <col min="8705" max="8705" width="7.6640625" style="4" customWidth="1"/>
    <col min="8706" max="8706" width="18.6640625" style="4" customWidth="1"/>
    <col min="8707" max="8707" width="1.6640625" style="4" customWidth="1"/>
    <col min="8708" max="8708" width="22.6640625" style="4" customWidth="1"/>
    <col min="8709" max="8709" width="1.6640625" style="4" customWidth="1"/>
    <col min="8710" max="8710" width="22.6640625" style="4" customWidth="1"/>
    <col min="8711" max="8711" width="1.6640625" style="4" customWidth="1"/>
    <col min="8712" max="8712" width="10.6640625" style="4" customWidth="1"/>
    <col min="8713" max="8713" width="2.6640625" style="4" customWidth="1"/>
    <col min="8714" max="8714" width="11.6640625" style="4" customWidth="1"/>
    <col min="8715" max="8715" width="1.6640625" style="4" customWidth="1"/>
    <col min="8716" max="8716" width="11.6640625" style="4" customWidth="1"/>
    <col min="8717" max="8717" width="0" style="4" hidden="1" customWidth="1"/>
    <col min="8718" max="8960" width="11.44140625" style="4"/>
    <col min="8961" max="8961" width="7.6640625" style="4" customWidth="1"/>
    <col min="8962" max="8962" width="18.6640625" style="4" customWidth="1"/>
    <col min="8963" max="8963" width="1.6640625" style="4" customWidth="1"/>
    <col min="8964" max="8964" width="22.6640625" style="4" customWidth="1"/>
    <col min="8965" max="8965" width="1.6640625" style="4" customWidth="1"/>
    <col min="8966" max="8966" width="22.6640625" style="4" customWidth="1"/>
    <col min="8967" max="8967" width="1.6640625" style="4" customWidth="1"/>
    <col min="8968" max="8968" width="10.6640625" style="4" customWidth="1"/>
    <col min="8969" max="8969" width="2.6640625" style="4" customWidth="1"/>
    <col min="8970" max="8970" width="11.6640625" style="4" customWidth="1"/>
    <col min="8971" max="8971" width="1.6640625" style="4" customWidth="1"/>
    <col min="8972" max="8972" width="11.6640625" style="4" customWidth="1"/>
    <col min="8973" max="8973" width="0" style="4" hidden="1" customWidth="1"/>
    <col min="8974" max="9216" width="11.44140625" style="4"/>
    <col min="9217" max="9217" width="7.6640625" style="4" customWidth="1"/>
    <col min="9218" max="9218" width="18.6640625" style="4" customWidth="1"/>
    <col min="9219" max="9219" width="1.6640625" style="4" customWidth="1"/>
    <col min="9220" max="9220" width="22.6640625" style="4" customWidth="1"/>
    <col min="9221" max="9221" width="1.6640625" style="4" customWidth="1"/>
    <col min="9222" max="9222" width="22.6640625" style="4" customWidth="1"/>
    <col min="9223" max="9223" width="1.6640625" style="4" customWidth="1"/>
    <col min="9224" max="9224" width="10.6640625" style="4" customWidth="1"/>
    <col min="9225" max="9225" width="2.6640625" style="4" customWidth="1"/>
    <col min="9226" max="9226" width="11.6640625" style="4" customWidth="1"/>
    <col min="9227" max="9227" width="1.6640625" style="4" customWidth="1"/>
    <col min="9228" max="9228" width="11.6640625" style="4" customWidth="1"/>
    <col min="9229" max="9229" width="0" style="4" hidden="1" customWidth="1"/>
    <col min="9230" max="9472" width="11.44140625" style="4"/>
    <col min="9473" max="9473" width="7.6640625" style="4" customWidth="1"/>
    <col min="9474" max="9474" width="18.6640625" style="4" customWidth="1"/>
    <col min="9475" max="9475" width="1.6640625" style="4" customWidth="1"/>
    <col min="9476" max="9476" width="22.6640625" style="4" customWidth="1"/>
    <col min="9477" max="9477" width="1.6640625" style="4" customWidth="1"/>
    <col min="9478" max="9478" width="22.6640625" style="4" customWidth="1"/>
    <col min="9479" max="9479" width="1.6640625" style="4" customWidth="1"/>
    <col min="9480" max="9480" width="10.6640625" style="4" customWidth="1"/>
    <col min="9481" max="9481" width="2.6640625" style="4" customWidth="1"/>
    <col min="9482" max="9482" width="11.6640625" style="4" customWidth="1"/>
    <col min="9483" max="9483" width="1.6640625" style="4" customWidth="1"/>
    <col min="9484" max="9484" width="11.6640625" style="4" customWidth="1"/>
    <col min="9485" max="9485" width="0" style="4" hidden="1" customWidth="1"/>
    <col min="9486" max="9728" width="11.44140625" style="4"/>
    <col min="9729" max="9729" width="7.6640625" style="4" customWidth="1"/>
    <col min="9730" max="9730" width="18.6640625" style="4" customWidth="1"/>
    <col min="9731" max="9731" width="1.6640625" style="4" customWidth="1"/>
    <col min="9732" max="9732" width="22.6640625" style="4" customWidth="1"/>
    <col min="9733" max="9733" width="1.6640625" style="4" customWidth="1"/>
    <col min="9734" max="9734" width="22.6640625" style="4" customWidth="1"/>
    <col min="9735" max="9735" width="1.6640625" style="4" customWidth="1"/>
    <col min="9736" max="9736" width="10.6640625" style="4" customWidth="1"/>
    <col min="9737" max="9737" width="2.6640625" style="4" customWidth="1"/>
    <col min="9738" max="9738" width="11.6640625" style="4" customWidth="1"/>
    <col min="9739" max="9739" width="1.6640625" style="4" customWidth="1"/>
    <col min="9740" max="9740" width="11.6640625" style="4" customWidth="1"/>
    <col min="9741" max="9741" width="0" style="4" hidden="1" customWidth="1"/>
    <col min="9742" max="9984" width="11.44140625" style="4"/>
    <col min="9985" max="9985" width="7.6640625" style="4" customWidth="1"/>
    <col min="9986" max="9986" width="18.6640625" style="4" customWidth="1"/>
    <col min="9987" max="9987" width="1.6640625" style="4" customWidth="1"/>
    <col min="9988" max="9988" width="22.6640625" style="4" customWidth="1"/>
    <col min="9989" max="9989" width="1.6640625" style="4" customWidth="1"/>
    <col min="9990" max="9990" width="22.6640625" style="4" customWidth="1"/>
    <col min="9991" max="9991" width="1.6640625" style="4" customWidth="1"/>
    <col min="9992" max="9992" width="10.6640625" style="4" customWidth="1"/>
    <col min="9993" max="9993" width="2.6640625" style="4" customWidth="1"/>
    <col min="9994" max="9994" width="11.6640625" style="4" customWidth="1"/>
    <col min="9995" max="9995" width="1.6640625" style="4" customWidth="1"/>
    <col min="9996" max="9996" width="11.6640625" style="4" customWidth="1"/>
    <col min="9997" max="9997" width="0" style="4" hidden="1" customWidth="1"/>
    <col min="9998" max="10240" width="11.44140625" style="4"/>
    <col min="10241" max="10241" width="7.6640625" style="4" customWidth="1"/>
    <col min="10242" max="10242" width="18.6640625" style="4" customWidth="1"/>
    <col min="10243" max="10243" width="1.6640625" style="4" customWidth="1"/>
    <col min="10244" max="10244" width="22.6640625" style="4" customWidth="1"/>
    <col min="10245" max="10245" width="1.6640625" style="4" customWidth="1"/>
    <col min="10246" max="10246" width="22.6640625" style="4" customWidth="1"/>
    <col min="10247" max="10247" width="1.6640625" style="4" customWidth="1"/>
    <col min="10248" max="10248" width="10.6640625" style="4" customWidth="1"/>
    <col min="10249" max="10249" width="2.6640625" style="4" customWidth="1"/>
    <col min="10250" max="10250" width="11.6640625" style="4" customWidth="1"/>
    <col min="10251" max="10251" width="1.6640625" style="4" customWidth="1"/>
    <col min="10252" max="10252" width="11.6640625" style="4" customWidth="1"/>
    <col min="10253" max="10253" width="0" style="4" hidden="1" customWidth="1"/>
    <col min="10254" max="10496" width="11.44140625" style="4"/>
    <col min="10497" max="10497" width="7.6640625" style="4" customWidth="1"/>
    <col min="10498" max="10498" width="18.6640625" style="4" customWidth="1"/>
    <col min="10499" max="10499" width="1.6640625" style="4" customWidth="1"/>
    <col min="10500" max="10500" width="22.6640625" style="4" customWidth="1"/>
    <col min="10501" max="10501" width="1.6640625" style="4" customWidth="1"/>
    <col min="10502" max="10502" width="22.6640625" style="4" customWidth="1"/>
    <col min="10503" max="10503" width="1.6640625" style="4" customWidth="1"/>
    <col min="10504" max="10504" width="10.6640625" style="4" customWidth="1"/>
    <col min="10505" max="10505" width="2.6640625" style="4" customWidth="1"/>
    <col min="10506" max="10506" width="11.6640625" style="4" customWidth="1"/>
    <col min="10507" max="10507" width="1.6640625" style="4" customWidth="1"/>
    <col min="10508" max="10508" width="11.6640625" style="4" customWidth="1"/>
    <col min="10509" max="10509" width="0" style="4" hidden="1" customWidth="1"/>
    <col min="10510" max="10752" width="11.44140625" style="4"/>
    <col min="10753" max="10753" width="7.6640625" style="4" customWidth="1"/>
    <col min="10754" max="10754" width="18.6640625" style="4" customWidth="1"/>
    <col min="10755" max="10755" width="1.6640625" style="4" customWidth="1"/>
    <col min="10756" max="10756" width="22.6640625" style="4" customWidth="1"/>
    <col min="10757" max="10757" width="1.6640625" style="4" customWidth="1"/>
    <col min="10758" max="10758" width="22.6640625" style="4" customWidth="1"/>
    <col min="10759" max="10759" width="1.6640625" style="4" customWidth="1"/>
    <col min="10760" max="10760" width="10.6640625" style="4" customWidth="1"/>
    <col min="10761" max="10761" width="2.6640625" style="4" customWidth="1"/>
    <col min="10762" max="10762" width="11.6640625" style="4" customWidth="1"/>
    <col min="10763" max="10763" width="1.6640625" style="4" customWidth="1"/>
    <col min="10764" max="10764" width="11.6640625" style="4" customWidth="1"/>
    <col min="10765" max="10765" width="0" style="4" hidden="1" customWidth="1"/>
    <col min="10766" max="11008" width="11.44140625" style="4"/>
    <col min="11009" max="11009" width="7.6640625" style="4" customWidth="1"/>
    <col min="11010" max="11010" width="18.6640625" style="4" customWidth="1"/>
    <col min="11011" max="11011" width="1.6640625" style="4" customWidth="1"/>
    <col min="11012" max="11012" width="22.6640625" style="4" customWidth="1"/>
    <col min="11013" max="11013" width="1.6640625" style="4" customWidth="1"/>
    <col min="11014" max="11014" width="22.6640625" style="4" customWidth="1"/>
    <col min="11015" max="11015" width="1.6640625" style="4" customWidth="1"/>
    <col min="11016" max="11016" width="10.6640625" style="4" customWidth="1"/>
    <col min="11017" max="11017" width="2.6640625" style="4" customWidth="1"/>
    <col min="11018" max="11018" width="11.6640625" style="4" customWidth="1"/>
    <col min="11019" max="11019" width="1.6640625" style="4" customWidth="1"/>
    <col min="11020" max="11020" width="11.6640625" style="4" customWidth="1"/>
    <col min="11021" max="11021" width="0" style="4" hidden="1" customWidth="1"/>
    <col min="11022" max="11264" width="11.44140625" style="4"/>
    <col min="11265" max="11265" width="7.6640625" style="4" customWidth="1"/>
    <col min="11266" max="11266" width="18.6640625" style="4" customWidth="1"/>
    <col min="11267" max="11267" width="1.6640625" style="4" customWidth="1"/>
    <col min="11268" max="11268" width="22.6640625" style="4" customWidth="1"/>
    <col min="11269" max="11269" width="1.6640625" style="4" customWidth="1"/>
    <col min="11270" max="11270" width="22.6640625" style="4" customWidth="1"/>
    <col min="11271" max="11271" width="1.6640625" style="4" customWidth="1"/>
    <col min="11272" max="11272" width="10.6640625" style="4" customWidth="1"/>
    <col min="11273" max="11273" width="2.6640625" style="4" customWidth="1"/>
    <col min="11274" max="11274" width="11.6640625" style="4" customWidth="1"/>
    <col min="11275" max="11275" width="1.6640625" style="4" customWidth="1"/>
    <col min="11276" max="11276" width="11.6640625" style="4" customWidth="1"/>
    <col min="11277" max="11277" width="0" style="4" hidden="1" customWidth="1"/>
    <col min="11278" max="11520" width="11.44140625" style="4"/>
    <col min="11521" max="11521" width="7.6640625" style="4" customWidth="1"/>
    <col min="11522" max="11522" width="18.6640625" style="4" customWidth="1"/>
    <col min="11523" max="11523" width="1.6640625" style="4" customWidth="1"/>
    <col min="11524" max="11524" width="22.6640625" style="4" customWidth="1"/>
    <col min="11525" max="11525" width="1.6640625" style="4" customWidth="1"/>
    <col min="11526" max="11526" width="22.6640625" style="4" customWidth="1"/>
    <col min="11527" max="11527" width="1.6640625" style="4" customWidth="1"/>
    <col min="11528" max="11528" width="10.6640625" style="4" customWidth="1"/>
    <col min="11529" max="11529" width="2.6640625" style="4" customWidth="1"/>
    <col min="11530" max="11530" width="11.6640625" style="4" customWidth="1"/>
    <col min="11531" max="11531" width="1.6640625" style="4" customWidth="1"/>
    <col min="11532" max="11532" width="11.6640625" style="4" customWidth="1"/>
    <col min="11533" max="11533" width="0" style="4" hidden="1" customWidth="1"/>
    <col min="11534" max="11776" width="11.44140625" style="4"/>
    <col min="11777" max="11777" width="7.6640625" style="4" customWidth="1"/>
    <col min="11778" max="11778" width="18.6640625" style="4" customWidth="1"/>
    <col min="11779" max="11779" width="1.6640625" style="4" customWidth="1"/>
    <col min="11780" max="11780" width="22.6640625" style="4" customWidth="1"/>
    <col min="11781" max="11781" width="1.6640625" style="4" customWidth="1"/>
    <col min="11782" max="11782" width="22.6640625" style="4" customWidth="1"/>
    <col min="11783" max="11783" width="1.6640625" style="4" customWidth="1"/>
    <col min="11784" max="11784" width="10.6640625" style="4" customWidth="1"/>
    <col min="11785" max="11785" width="2.6640625" style="4" customWidth="1"/>
    <col min="11786" max="11786" width="11.6640625" style="4" customWidth="1"/>
    <col min="11787" max="11787" width="1.6640625" style="4" customWidth="1"/>
    <col min="11788" max="11788" width="11.6640625" style="4" customWidth="1"/>
    <col min="11789" max="11789" width="0" style="4" hidden="1" customWidth="1"/>
    <col min="11790" max="12032" width="11.44140625" style="4"/>
    <col min="12033" max="12033" width="7.6640625" style="4" customWidth="1"/>
    <col min="12034" max="12034" width="18.6640625" style="4" customWidth="1"/>
    <col min="12035" max="12035" width="1.6640625" style="4" customWidth="1"/>
    <col min="12036" max="12036" width="22.6640625" style="4" customWidth="1"/>
    <col min="12037" max="12037" width="1.6640625" style="4" customWidth="1"/>
    <col min="12038" max="12038" width="22.6640625" style="4" customWidth="1"/>
    <col min="12039" max="12039" width="1.6640625" style="4" customWidth="1"/>
    <col min="12040" max="12040" width="10.6640625" style="4" customWidth="1"/>
    <col min="12041" max="12041" width="2.6640625" style="4" customWidth="1"/>
    <col min="12042" max="12042" width="11.6640625" style="4" customWidth="1"/>
    <col min="12043" max="12043" width="1.6640625" style="4" customWidth="1"/>
    <col min="12044" max="12044" width="11.6640625" style="4" customWidth="1"/>
    <col min="12045" max="12045" width="0" style="4" hidden="1" customWidth="1"/>
    <col min="12046" max="12288" width="11.44140625" style="4"/>
    <col min="12289" max="12289" width="7.6640625" style="4" customWidth="1"/>
    <col min="12290" max="12290" width="18.6640625" style="4" customWidth="1"/>
    <col min="12291" max="12291" width="1.6640625" style="4" customWidth="1"/>
    <col min="12292" max="12292" width="22.6640625" style="4" customWidth="1"/>
    <col min="12293" max="12293" width="1.6640625" style="4" customWidth="1"/>
    <col min="12294" max="12294" width="22.6640625" style="4" customWidth="1"/>
    <col min="12295" max="12295" width="1.6640625" style="4" customWidth="1"/>
    <col min="12296" max="12296" width="10.6640625" style="4" customWidth="1"/>
    <col min="12297" max="12297" width="2.6640625" style="4" customWidth="1"/>
    <col min="12298" max="12298" width="11.6640625" style="4" customWidth="1"/>
    <col min="12299" max="12299" width="1.6640625" style="4" customWidth="1"/>
    <col min="12300" max="12300" width="11.6640625" style="4" customWidth="1"/>
    <col min="12301" max="12301" width="0" style="4" hidden="1" customWidth="1"/>
    <col min="12302" max="12544" width="11.44140625" style="4"/>
    <col min="12545" max="12545" width="7.6640625" style="4" customWidth="1"/>
    <col min="12546" max="12546" width="18.6640625" style="4" customWidth="1"/>
    <col min="12547" max="12547" width="1.6640625" style="4" customWidth="1"/>
    <col min="12548" max="12548" width="22.6640625" style="4" customWidth="1"/>
    <col min="12549" max="12549" width="1.6640625" style="4" customWidth="1"/>
    <col min="12550" max="12550" width="22.6640625" style="4" customWidth="1"/>
    <col min="12551" max="12551" width="1.6640625" style="4" customWidth="1"/>
    <col min="12552" max="12552" width="10.6640625" style="4" customWidth="1"/>
    <col min="12553" max="12553" width="2.6640625" style="4" customWidth="1"/>
    <col min="12554" max="12554" width="11.6640625" style="4" customWidth="1"/>
    <col min="12555" max="12555" width="1.6640625" style="4" customWidth="1"/>
    <col min="12556" max="12556" width="11.6640625" style="4" customWidth="1"/>
    <col min="12557" max="12557" width="0" style="4" hidden="1" customWidth="1"/>
    <col min="12558" max="12800" width="11.44140625" style="4"/>
    <col min="12801" max="12801" width="7.6640625" style="4" customWidth="1"/>
    <col min="12802" max="12802" width="18.6640625" style="4" customWidth="1"/>
    <col min="12803" max="12803" width="1.6640625" style="4" customWidth="1"/>
    <col min="12804" max="12804" width="22.6640625" style="4" customWidth="1"/>
    <col min="12805" max="12805" width="1.6640625" style="4" customWidth="1"/>
    <col min="12806" max="12806" width="22.6640625" style="4" customWidth="1"/>
    <col min="12807" max="12807" width="1.6640625" style="4" customWidth="1"/>
    <col min="12808" max="12808" width="10.6640625" style="4" customWidth="1"/>
    <col min="12809" max="12809" width="2.6640625" style="4" customWidth="1"/>
    <col min="12810" max="12810" width="11.6640625" style="4" customWidth="1"/>
    <col min="12811" max="12811" width="1.6640625" style="4" customWidth="1"/>
    <col min="12812" max="12812" width="11.6640625" style="4" customWidth="1"/>
    <col min="12813" max="12813" width="0" style="4" hidden="1" customWidth="1"/>
    <col min="12814" max="13056" width="11.44140625" style="4"/>
    <col min="13057" max="13057" width="7.6640625" style="4" customWidth="1"/>
    <col min="13058" max="13058" width="18.6640625" style="4" customWidth="1"/>
    <col min="13059" max="13059" width="1.6640625" style="4" customWidth="1"/>
    <col min="13060" max="13060" width="22.6640625" style="4" customWidth="1"/>
    <col min="13061" max="13061" width="1.6640625" style="4" customWidth="1"/>
    <col min="13062" max="13062" width="22.6640625" style="4" customWidth="1"/>
    <col min="13063" max="13063" width="1.6640625" style="4" customWidth="1"/>
    <col min="13064" max="13064" width="10.6640625" style="4" customWidth="1"/>
    <col min="13065" max="13065" width="2.6640625" style="4" customWidth="1"/>
    <col min="13066" max="13066" width="11.6640625" style="4" customWidth="1"/>
    <col min="13067" max="13067" width="1.6640625" style="4" customWidth="1"/>
    <col min="13068" max="13068" width="11.6640625" style="4" customWidth="1"/>
    <col min="13069" max="13069" width="0" style="4" hidden="1" customWidth="1"/>
    <col min="13070" max="13312" width="11.44140625" style="4"/>
    <col min="13313" max="13313" width="7.6640625" style="4" customWidth="1"/>
    <col min="13314" max="13314" width="18.6640625" style="4" customWidth="1"/>
    <col min="13315" max="13315" width="1.6640625" style="4" customWidth="1"/>
    <col min="13316" max="13316" width="22.6640625" style="4" customWidth="1"/>
    <col min="13317" max="13317" width="1.6640625" style="4" customWidth="1"/>
    <col min="13318" max="13318" width="22.6640625" style="4" customWidth="1"/>
    <col min="13319" max="13319" width="1.6640625" style="4" customWidth="1"/>
    <col min="13320" max="13320" width="10.6640625" style="4" customWidth="1"/>
    <col min="13321" max="13321" width="2.6640625" style="4" customWidth="1"/>
    <col min="13322" max="13322" width="11.6640625" style="4" customWidth="1"/>
    <col min="13323" max="13323" width="1.6640625" style="4" customWidth="1"/>
    <col min="13324" max="13324" width="11.6640625" style="4" customWidth="1"/>
    <col min="13325" max="13325" width="0" style="4" hidden="1" customWidth="1"/>
    <col min="13326" max="13568" width="11.44140625" style="4"/>
    <col min="13569" max="13569" width="7.6640625" style="4" customWidth="1"/>
    <col min="13570" max="13570" width="18.6640625" style="4" customWidth="1"/>
    <col min="13571" max="13571" width="1.6640625" style="4" customWidth="1"/>
    <col min="13572" max="13572" width="22.6640625" style="4" customWidth="1"/>
    <col min="13573" max="13573" width="1.6640625" style="4" customWidth="1"/>
    <col min="13574" max="13574" width="22.6640625" style="4" customWidth="1"/>
    <col min="13575" max="13575" width="1.6640625" style="4" customWidth="1"/>
    <col min="13576" max="13576" width="10.6640625" style="4" customWidth="1"/>
    <col min="13577" max="13577" width="2.6640625" style="4" customWidth="1"/>
    <col min="13578" max="13578" width="11.6640625" style="4" customWidth="1"/>
    <col min="13579" max="13579" width="1.6640625" style="4" customWidth="1"/>
    <col min="13580" max="13580" width="11.6640625" style="4" customWidth="1"/>
    <col min="13581" max="13581" width="0" style="4" hidden="1" customWidth="1"/>
    <col min="13582" max="13824" width="11.44140625" style="4"/>
    <col min="13825" max="13825" width="7.6640625" style="4" customWidth="1"/>
    <col min="13826" max="13826" width="18.6640625" style="4" customWidth="1"/>
    <col min="13827" max="13827" width="1.6640625" style="4" customWidth="1"/>
    <col min="13828" max="13828" width="22.6640625" style="4" customWidth="1"/>
    <col min="13829" max="13829" width="1.6640625" style="4" customWidth="1"/>
    <col min="13830" max="13830" width="22.6640625" style="4" customWidth="1"/>
    <col min="13831" max="13831" width="1.6640625" style="4" customWidth="1"/>
    <col min="13832" max="13832" width="10.6640625" style="4" customWidth="1"/>
    <col min="13833" max="13833" width="2.6640625" style="4" customWidth="1"/>
    <col min="13834" max="13834" width="11.6640625" style="4" customWidth="1"/>
    <col min="13835" max="13835" width="1.6640625" style="4" customWidth="1"/>
    <col min="13836" max="13836" width="11.6640625" style="4" customWidth="1"/>
    <col min="13837" max="13837" width="0" style="4" hidden="1" customWidth="1"/>
    <col min="13838" max="14080" width="11.44140625" style="4"/>
    <col min="14081" max="14081" width="7.6640625" style="4" customWidth="1"/>
    <col min="14082" max="14082" width="18.6640625" style="4" customWidth="1"/>
    <col min="14083" max="14083" width="1.6640625" style="4" customWidth="1"/>
    <col min="14084" max="14084" width="22.6640625" style="4" customWidth="1"/>
    <col min="14085" max="14085" width="1.6640625" style="4" customWidth="1"/>
    <col min="14086" max="14086" width="22.6640625" style="4" customWidth="1"/>
    <col min="14087" max="14087" width="1.6640625" style="4" customWidth="1"/>
    <col min="14088" max="14088" width="10.6640625" style="4" customWidth="1"/>
    <col min="14089" max="14089" width="2.6640625" style="4" customWidth="1"/>
    <col min="14090" max="14090" width="11.6640625" style="4" customWidth="1"/>
    <col min="14091" max="14091" width="1.6640625" style="4" customWidth="1"/>
    <col min="14092" max="14092" width="11.6640625" style="4" customWidth="1"/>
    <col min="14093" max="14093" width="0" style="4" hidden="1" customWidth="1"/>
    <col min="14094" max="14336" width="11.44140625" style="4"/>
    <col min="14337" max="14337" width="7.6640625" style="4" customWidth="1"/>
    <col min="14338" max="14338" width="18.6640625" style="4" customWidth="1"/>
    <col min="14339" max="14339" width="1.6640625" style="4" customWidth="1"/>
    <col min="14340" max="14340" width="22.6640625" style="4" customWidth="1"/>
    <col min="14341" max="14341" width="1.6640625" style="4" customWidth="1"/>
    <col min="14342" max="14342" width="22.6640625" style="4" customWidth="1"/>
    <col min="14343" max="14343" width="1.6640625" style="4" customWidth="1"/>
    <col min="14344" max="14344" width="10.6640625" style="4" customWidth="1"/>
    <col min="14345" max="14345" width="2.6640625" style="4" customWidth="1"/>
    <col min="14346" max="14346" width="11.6640625" style="4" customWidth="1"/>
    <col min="14347" max="14347" width="1.6640625" style="4" customWidth="1"/>
    <col min="14348" max="14348" width="11.6640625" style="4" customWidth="1"/>
    <col min="14349" max="14349" width="0" style="4" hidden="1" customWidth="1"/>
    <col min="14350" max="14592" width="11.44140625" style="4"/>
    <col min="14593" max="14593" width="7.6640625" style="4" customWidth="1"/>
    <col min="14594" max="14594" width="18.6640625" style="4" customWidth="1"/>
    <col min="14595" max="14595" width="1.6640625" style="4" customWidth="1"/>
    <col min="14596" max="14596" width="22.6640625" style="4" customWidth="1"/>
    <col min="14597" max="14597" width="1.6640625" style="4" customWidth="1"/>
    <col min="14598" max="14598" width="22.6640625" style="4" customWidth="1"/>
    <col min="14599" max="14599" width="1.6640625" style="4" customWidth="1"/>
    <col min="14600" max="14600" width="10.6640625" style="4" customWidth="1"/>
    <col min="14601" max="14601" width="2.6640625" style="4" customWidth="1"/>
    <col min="14602" max="14602" width="11.6640625" style="4" customWidth="1"/>
    <col min="14603" max="14603" width="1.6640625" style="4" customWidth="1"/>
    <col min="14604" max="14604" width="11.6640625" style="4" customWidth="1"/>
    <col min="14605" max="14605" width="0" style="4" hidden="1" customWidth="1"/>
    <col min="14606" max="14848" width="11.44140625" style="4"/>
    <col min="14849" max="14849" width="7.6640625" style="4" customWidth="1"/>
    <col min="14850" max="14850" width="18.6640625" style="4" customWidth="1"/>
    <col min="14851" max="14851" width="1.6640625" style="4" customWidth="1"/>
    <col min="14852" max="14852" width="22.6640625" style="4" customWidth="1"/>
    <col min="14853" max="14853" width="1.6640625" style="4" customWidth="1"/>
    <col min="14854" max="14854" width="22.6640625" style="4" customWidth="1"/>
    <col min="14855" max="14855" width="1.6640625" style="4" customWidth="1"/>
    <col min="14856" max="14856" width="10.6640625" style="4" customWidth="1"/>
    <col min="14857" max="14857" width="2.6640625" style="4" customWidth="1"/>
    <col min="14858" max="14858" width="11.6640625" style="4" customWidth="1"/>
    <col min="14859" max="14859" width="1.6640625" style="4" customWidth="1"/>
    <col min="14860" max="14860" width="11.6640625" style="4" customWidth="1"/>
    <col min="14861" max="14861" width="0" style="4" hidden="1" customWidth="1"/>
    <col min="14862" max="15104" width="11.44140625" style="4"/>
    <col min="15105" max="15105" width="7.6640625" style="4" customWidth="1"/>
    <col min="15106" max="15106" width="18.6640625" style="4" customWidth="1"/>
    <col min="15107" max="15107" width="1.6640625" style="4" customWidth="1"/>
    <col min="15108" max="15108" width="22.6640625" style="4" customWidth="1"/>
    <col min="15109" max="15109" width="1.6640625" style="4" customWidth="1"/>
    <col min="15110" max="15110" width="22.6640625" style="4" customWidth="1"/>
    <col min="15111" max="15111" width="1.6640625" style="4" customWidth="1"/>
    <col min="15112" max="15112" width="10.6640625" style="4" customWidth="1"/>
    <col min="15113" max="15113" width="2.6640625" style="4" customWidth="1"/>
    <col min="15114" max="15114" width="11.6640625" style="4" customWidth="1"/>
    <col min="15115" max="15115" width="1.6640625" style="4" customWidth="1"/>
    <col min="15116" max="15116" width="11.6640625" style="4" customWidth="1"/>
    <col min="15117" max="15117" width="0" style="4" hidden="1" customWidth="1"/>
    <col min="15118" max="15360" width="11.44140625" style="4"/>
    <col min="15361" max="15361" width="7.6640625" style="4" customWidth="1"/>
    <col min="15362" max="15362" width="18.6640625" style="4" customWidth="1"/>
    <col min="15363" max="15363" width="1.6640625" style="4" customWidth="1"/>
    <col min="15364" max="15364" width="22.6640625" style="4" customWidth="1"/>
    <col min="15365" max="15365" width="1.6640625" style="4" customWidth="1"/>
    <col min="15366" max="15366" width="22.6640625" style="4" customWidth="1"/>
    <col min="15367" max="15367" width="1.6640625" style="4" customWidth="1"/>
    <col min="15368" max="15368" width="10.6640625" style="4" customWidth="1"/>
    <col min="15369" max="15369" width="2.6640625" style="4" customWidth="1"/>
    <col min="15370" max="15370" width="11.6640625" style="4" customWidth="1"/>
    <col min="15371" max="15371" width="1.6640625" style="4" customWidth="1"/>
    <col min="15372" max="15372" width="11.6640625" style="4" customWidth="1"/>
    <col min="15373" max="15373" width="0" style="4" hidden="1" customWidth="1"/>
    <col min="15374" max="15616" width="11.44140625" style="4"/>
    <col min="15617" max="15617" width="7.6640625" style="4" customWidth="1"/>
    <col min="15618" max="15618" width="18.6640625" style="4" customWidth="1"/>
    <col min="15619" max="15619" width="1.6640625" style="4" customWidth="1"/>
    <col min="15620" max="15620" width="22.6640625" style="4" customWidth="1"/>
    <col min="15621" max="15621" width="1.6640625" style="4" customWidth="1"/>
    <col min="15622" max="15622" width="22.6640625" style="4" customWidth="1"/>
    <col min="15623" max="15623" width="1.6640625" style="4" customWidth="1"/>
    <col min="15624" max="15624" width="10.6640625" style="4" customWidth="1"/>
    <col min="15625" max="15625" width="2.6640625" style="4" customWidth="1"/>
    <col min="15626" max="15626" width="11.6640625" style="4" customWidth="1"/>
    <col min="15627" max="15627" width="1.6640625" style="4" customWidth="1"/>
    <col min="15628" max="15628" width="11.6640625" style="4" customWidth="1"/>
    <col min="15629" max="15629" width="0" style="4" hidden="1" customWidth="1"/>
    <col min="15630" max="15872" width="11.44140625" style="4"/>
    <col min="15873" max="15873" width="7.6640625" style="4" customWidth="1"/>
    <col min="15874" max="15874" width="18.6640625" style="4" customWidth="1"/>
    <col min="15875" max="15875" width="1.6640625" style="4" customWidth="1"/>
    <col min="15876" max="15876" width="22.6640625" style="4" customWidth="1"/>
    <col min="15877" max="15877" width="1.6640625" style="4" customWidth="1"/>
    <col min="15878" max="15878" width="22.6640625" style="4" customWidth="1"/>
    <col min="15879" max="15879" width="1.6640625" style="4" customWidth="1"/>
    <col min="15880" max="15880" width="10.6640625" style="4" customWidth="1"/>
    <col min="15881" max="15881" width="2.6640625" style="4" customWidth="1"/>
    <col min="15882" max="15882" width="11.6640625" style="4" customWidth="1"/>
    <col min="15883" max="15883" width="1.6640625" style="4" customWidth="1"/>
    <col min="15884" max="15884" width="11.6640625" style="4" customWidth="1"/>
    <col min="15885" max="15885" width="0" style="4" hidden="1" customWidth="1"/>
    <col min="15886" max="16128" width="11.44140625" style="4"/>
    <col min="16129" max="16129" width="7.6640625" style="4" customWidth="1"/>
    <col min="16130" max="16130" width="18.6640625" style="4" customWidth="1"/>
    <col min="16131" max="16131" width="1.6640625" style="4" customWidth="1"/>
    <col min="16132" max="16132" width="22.6640625" style="4" customWidth="1"/>
    <col min="16133" max="16133" width="1.6640625" style="4" customWidth="1"/>
    <col min="16134" max="16134" width="22.6640625" style="4" customWidth="1"/>
    <col min="16135" max="16135" width="1.6640625" style="4" customWidth="1"/>
    <col min="16136" max="16136" width="10.6640625" style="4" customWidth="1"/>
    <col min="16137" max="16137" width="2.6640625" style="4" customWidth="1"/>
    <col min="16138" max="16138" width="11.6640625" style="4" customWidth="1"/>
    <col min="16139" max="16139" width="1.6640625" style="4" customWidth="1"/>
    <col min="16140" max="16140" width="11.6640625" style="4" customWidth="1"/>
    <col min="16141" max="16141" width="0" style="4" hidden="1" customWidth="1"/>
    <col min="16142" max="16384" width="11.44140625" style="4"/>
  </cols>
  <sheetData>
    <row r="1" spans="1:19" ht="15.75" x14ac:dyDescent="0.25">
      <c r="A1" s="193" t="s">
        <v>104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P1" s="195"/>
    </row>
    <row r="2" spans="1:19" x14ac:dyDescent="0.2">
      <c r="A2" s="19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9" ht="15.75" x14ac:dyDescent="0.25">
      <c r="A3" s="193" t="s">
        <v>105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48"/>
      <c r="N3" s="205"/>
      <c r="O3" s="205"/>
      <c r="P3" s="205"/>
    </row>
    <row r="4" spans="1:19" x14ac:dyDescent="0.2">
      <c r="A4" s="196"/>
      <c r="B4" s="16"/>
      <c r="C4" s="16"/>
      <c r="D4" s="16"/>
      <c r="E4" s="16"/>
      <c r="F4" s="195"/>
      <c r="G4" s="16"/>
      <c r="H4" s="16"/>
      <c r="I4" s="16"/>
      <c r="J4" s="16"/>
      <c r="K4" s="16"/>
      <c r="L4" s="16"/>
    </row>
    <row r="5" spans="1:19" x14ac:dyDescent="0.2">
      <c r="A5" s="19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9" x14ac:dyDescent="0.2">
      <c r="A6" s="19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9" s="3" customFormat="1" ht="18" x14ac:dyDescent="0.25">
      <c r="A7" s="196"/>
      <c r="B7" s="17" t="s">
        <v>16</v>
      </c>
      <c r="C7" s="126"/>
      <c r="D7" s="197" t="str">
        <f>IF(Worksheet!C9&gt;"", Worksheet!C9, "")</f>
        <v>TRACK &amp; FIELD</v>
      </c>
      <c r="E7" s="18"/>
      <c r="F7" s="126"/>
      <c r="G7" s="126"/>
      <c r="H7" s="126"/>
      <c r="I7" s="126"/>
      <c r="J7" s="17" t="s">
        <v>48</v>
      </c>
      <c r="K7" s="126"/>
      <c r="L7" s="198" t="str">
        <f>IF(Worksheet!J9&gt;"", Worksheet!J9, "")</f>
        <v/>
      </c>
      <c r="M7" s="86"/>
      <c r="N7" s="209"/>
      <c r="O7" s="126"/>
      <c r="P7" s="126"/>
      <c r="Q7" s="126"/>
      <c r="R7" s="126"/>
      <c r="S7" s="126"/>
    </row>
    <row r="8" spans="1:19" s="3" customFormat="1" ht="18" x14ac:dyDescent="0.25">
      <c r="A8" s="19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99"/>
      <c r="N8" s="126"/>
      <c r="O8" s="126"/>
      <c r="P8" s="126"/>
      <c r="Q8" s="126"/>
      <c r="R8" s="126"/>
      <c r="S8" s="126"/>
    </row>
    <row r="9" spans="1:19" s="3" customFormat="1" ht="18" x14ac:dyDescent="0.25">
      <c r="A9" s="196"/>
      <c r="B9" s="17" t="s">
        <v>20</v>
      </c>
      <c r="C9" s="126"/>
      <c r="D9" s="197" t="str">
        <f>IF(Worksheet!C11&gt;"", Worksheet!C11, "")</f>
        <v/>
      </c>
      <c r="E9" s="126"/>
      <c r="F9" s="126"/>
      <c r="G9" s="126"/>
      <c r="H9" s="126"/>
      <c r="I9" s="126"/>
      <c r="J9" s="17" t="s">
        <v>17</v>
      </c>
      <c r="K9" s="16"/>
      <c r="L9" s="200" t="str">
        <f>IF(Worksheet!$J$11&gt;"", Worksheet!$J$11,"")</f>
        <v/>
      </c>
      <c r="N9" s="126"/>
      <c r="O9" s="126"/>
      <c r="P9" s="126"/>
      <c r="Q9" s="126"/>
      <c r="R9" s="126"/>
      <c r="S9" s="126"/>
    </row>
    <row r="10" spans="1:19" s="3" customFormat="1" x14ac:dyDescent="0.2">
      <c r="A10" s="196"/>
      <c r="B10" s="18"/>
      <c r="C10" s="126"/>
      <c r="D10" s="201"/>
      <c r="E10" s="126"/>
      <c r="F10" s="126"/>
      <c r="G10" s="126"/>
      <c r="H10" s="126"/>
      <c r="I10" s="126"/>
      <c r="J10" s="16"/>
      <c r="K10" s="16"/>
      <c r="L10" s="16"/>
      <c r="N10" s="126"/>
      <c r="O10" s="126"/>
      <c r="P10" s="126"/>
      <c r="Q10" s="126"/>
      <c r="R10" s="126"/>
      <c r="S10" s="126"/>
    </row>
    <row r="11" spans="1:19" s="3" customFormat="1" ht="18" x14ac:dyDescent="0.25">
      <c r="A11" s="196"/>
      <c r="B11" s="17" t="s">
        <v>110</v>
      </c>
      <c r="C11" s="126"/>
      <c r="D11" s="202" t="str">
        <f>IF(Worksheet!C15&gt;0, Worksheet!C15, "")</f>
        <v/>
      </c>
      <c r="E11" s="202"/>
      <c r="F11" s="202"/>
      <c r="G11" s="126"/>
      <c r="H11" s="126"/>
      <c r="I11" s="126"/>
      <c r="J11" s="17" t="s">
        <v>74</v>
      </c>
      <c r="K11" s="16"/>
      <c r="L11" s="203" t="str">
        <f>IF(Worksheet!$J$13&gt;"", Worksheet!$J$13,"")</f>
        <v>DISTRICT</v>
      </c>
      <c r="N11" s="126"/>
      <c r="O11" s="126"/>
      <c r="P11" s="126"/>
      <c r="Q11" s="126"/>
      <c r="R11" s="126"/>
      <c r="S11" s="126"/>
    </row>
    <row r="12" spans="1:19" x14ac:dyDescent="0.2">
      <c r="A12" s="19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9" ht="15.75" x14ac:dyDescent="0.25">
      <c r="A13" s="196"/>
      <c r="B13" s="16"/>
      <c r="C13" s="16"/>
      <c r="D13" s="16"/>
      <c r="E13" s="16"/>
      <c r="F13" s="16"/>
      <c r="G13" s="16"/>
      <c r="H13" s="204" t="s">
        <v>79</v>
      </c>
      <c r="I13" s="16"/>
      <c r="J13" s="16"/>
      <c r="K13" s="16"/>
      <c r="L13" s="16"/>
    </row>
    <row r="14" spans="1:19" ht="15.75" x14ac:dyDescent="0.25">
      <c r="A14" s="196"/>
      <c r="B14" s="16"/>
      <c r="C14" s="16"/>
      <c r="D14" s="205"/>
      <c r="E14" s="205"/>
      <c r="F14" s="205"/>
      <c r="G14" s="205"/>
      <c r="H14" s="204" t="s">
        <v>106</v>
      </c>
      <c r="I14" s="205"/>
      <c r="J14" s="16"/>
      <c r="K14" s="205"/>
      <c r="L14" s="206"/>
    </row>
    <row r="15" spans="1:19" ht="15.75" x14ac:dyDescent="0.25">
      <c r="A15" s="196"/>
      <c r="B15" s="205" t="s">
        <v>9</v>
      </c>
      <c r="C15" s="16"/>
      <c r="D15" s="205" t="s">
        <v>10</v>
      </c>
      <c r="E15" s="205"/>
      <c r="F15" s="205" t="s">
        <v>107</v>
      </c>
      <c r="G15" s="205"/>
      <c r="H15" s="204" t="s">
        <v>108</v>
      </c>
      <c r="I15" s="205"/>
      <c r="J15" s="205" t="s">
        <v>109</v>
      </c>
      <c r="K15" s="205"/>
      <c r="L15" s="205" t="s">
        <v>65</v>
      </c>
    </row>
    <row r="16" spans="1:19" ht="15.75" x14ac:dyDescent="0.25">
      <c r="A16" s="196"/>
      <c r="B16" s="16"/>
      <c r="C16" s="16"/>
      <c r="D16" s="205"/>
      <c r="E16" s="205"/>
      <c r="F16" s="205"/>
      <c r="G16" s="205"/>
      <c r="H16" s="205"/>
      <c r="I16" s="205"/>
      <c r="J16" s="205"/>
      <c r="K16" s="205"/>
      <c r="L16" s="205"/>
    </row>
    <row r="17" spans="1:13" ht="15.95" customHeight="1" x14ac:dyDescent="0.3">
      <c r="A17" s="207">
        <v>1</v>
      </c>
      <c r="B17" s="149"/>
      <c r="C17" s="206"/>
      <c r="D17" s="149"/>
      <c r="E17" s="16"/>
      <c r="F17" s="149"/>
      <c r="G17" s="16"/>
      <c r="H17" s="150"/>
      <c r="I17" s="208"/>
      <c r="J17" s="150"/>
      <c r="K17" s="208"/>
      <c r="L17" s="151" t="str">
        <f>IF(AND(B17="",M16=""),"",IF(J17="total",M16,IF(J17="","",H17*J17)))</f>
        <v/>
      </c>
      <c r="M17" s="152" t="str">
        <f>IF(OR(B17="",L17=""),"",M16+L17)</f>
        <v/>
      </c>
    </row>
    <row r="18" spans="1:13" ht="15.95" customHeight="1" x14ac:dyDescent="0.3">
      <c r="A18" s="207">
        <f>+A17+1</f>
        <v>2</v>
      </c>
      <c r="B18" s="149"/>
      <c r="C18" s="206"/>
      <c r="D18" s="149"/>
      <c r="E18" s="16"/>
      <c r="F18" s="149"/>
      <c r="G18" s="16"/>
      <c r="H18" s="150"/>
      <c r="I18" s="208"/>
      <c r="J18" s="150"/>
      <c r="K18" s="208"/>
      <c r="L18" s="151" t="str">
        <f t="shared" ref="L18:L70" si="0">IF(AND(B18="",M17=""),"",IF(J18="total",M17,IF(J18="","",H18*J18)))</f>
        <v/>
      </c>
      <c r="M18" s="152" t="str">
        <f t="shared" ref="M18:M65" si="1">IF(OR(B18="",L18=""),"",M17+L18)</f>
        <v/>
      </c>
    </row>
    <row r="19" spans="1:13" ht="15.95" customHeight="1" x14ac:dyDescent="0.3">
      <c r="A19" s="207">
        <f>+A18+1</f>
        <v>3</v>
      </c>
      <c r="B19" s="149"/>
      <c r="C19" s="206"/>
      <c r="D19" s="149"/>
      <c r="E19" s="16"/>
      <c r="F19" s="149"/>
      <c r="G19" s="16"/>
      <c r="H19" s="150"/>
      <c r="I19" s="208"/>
      <c r="J19" s="150"/>
      <c r="K19" s="208"/>
      <c r="L19" s="151" t="str">
        <f t="shared" si="0"/>
        <v/>
      </c>
      <c r="M19" s="152" t="str">
        <f t="shared" si="1"/>
        <v/>
      </c>
    </row>
    <row r="20" spans="1:13" ht="15.95" customHeight="1" x14ac:dyDescent="0.3">
      <c r="A20" s="207">
        <f t="shared" ref="A20:A70" si="2">+A19+1</f>
        <v>4</v>
      </c>
      <c r="B20" s="149"/>
      <c r="C20" s="206"/>
      <c r="D20" s="149"/>
      <c r="E20" s="16"/>
      <c r="F20" s="149"/>
      <c r="G20" s="16"/>
      <c r="H20" s="150"/>
      <c r="I20" s="208"/>
      <c r="J20" s="150"/>
      <c r="K20" s="208"/>
      <c r="L20" s="151" t="str">
        <f t="shared" si="0"/>
        <v/>
      </c>
      <c r="M20" s="152" t="str">
        <f t="shared" si="1"/>
        <v/>
      </c>
    </row>
    <row r="21" spans="1:13" ht="15.95" customHeight="1" x14ac:dyDescent="0.3">
      <c r="A21" s="207">
        <f>+A20+1</f>
        <v>5</v>
      </c>
      <c r="B21" s="149"/>
      <c r="C21" s="206"/>
      <c r="D21" s="149"/>
      <c r="E21" s="16"/>
      <c r="F21" s="149"/>
      <c r="G21" s="16"/>
      <c r="H21" s="150"/>
      <c r="I21" s="208"/>
      <c r="J21" s="150"/>
      <c r="K21" s="208"/>
      <c r="L21" s="151" t="str">
        <f t="shared" si="0"/>
        <v/>
      </c>
      <c r="M21" s="152" t="str">
        <f t="shared" si="1"/>
        <v/>
      </c>
    </row>
    <row r="22" spans="1:13" ht="15.95" customHeight="1" x14ac:dyDescent="0.3">
      <c r="A22" s="207">
        <f>+A21+1</f>
        <v>6</v>
      </c>
      <c r="B22" s="149"/>
      <c r="C22" s="206"/>
      <c r="D22" s="149"/>
      <c r="E22" s="16"/>
      <c r="F22" s="149"/>
      <c r="G22" s="16"/>
      <c r="H22" s="150"/>
      <c r="I22" s="208"/>
      <c r="J22" s="150"/>
      <c r="K22" s="208"/>
      <c r="L22" s="151" t="str">
        <f t="shared" si="0"/>
        <v/>
      </c>
      <c r="M22" s="152" t="str">
        <f>IF(OR(B22="",L22=""),"",M21+L22)</f>
        <v/>
      </c>
    </row>
    <row r="23" spans="1:13" ht="15.95" customHeight="1" x14ac:dyDescent="0.3">
      <c r="A23" s="207">
        <f t="shared" si="2"/>
        <v>7</v>
      </c>
      <c r="B23" s="149"/>
      <c r="C23" s="206"/>
      <c r="D23" s="149"/>
      <c r="E23" s="16"/>
      <c r="F23" s="149"/>
      <c r="G23" s="16"/>
      <c r="H23" s="150"/>
      <c r="I23" s="208"/>
      <c r="J23" s="150"/>
      <c r="K23" s="208"/>
      <c r="L23" s="151" t="str">
        <f t="shared" si="0"/>
        <v/>
      </c>
      <c r="M23" s="152" t="str">
        <f t="shared" si="1"/>
        <v/>
      </c>
    </row>
    <row r="24" spans="1:13" ht="15.95" customHeight="1" x14ac:dyDescent="0.3">
      <c r="A24" s="207">
        <f t="shared" si="2"/>
        <v>8</v>
      </c>
      <c r="B24" s="149"/>
      <c r="C24" s="206"/>
      <c r="D24" s="149"/>
      <c r="E24" s="16"/>
      <c r="F24" s="149"/>
      <c r="G24" s="16"/>
      <c r="H24" s="150"/>
      <c r="I24" s="208"/>
      <c r="J24" s="150"/>
      <c r="K24" s="208"/>
      <c r="L24" s="151" t="str">
        <f t="shared" si="0"/>
        <v/>
      </c>
      <c r="M24" s="152" t="str">
        <f t="shared" si="1"/>
        <v/>
      </c>
    </row>
    <row r="25" spans="1:13" ht="15.95" customHeight="1" x14ac:dyDescent="0.3">
      <c r="A25" s="207">
        <f t="shared" si="2"/>
        <v>9</v>
      </c>
      <c r="B25" s="149"/>
      <c r="C25" s="206"/>
      <c r="D25" s="149"/>
      <c r="E25" s="16"/>
      <c r="F25" s="149"/>
      <c r="G25" s="16"/>
      <c r="H25" s="150"/>
      <c r="I25" s="208"/>
      <c r="J25" s="150"/>
      <c r="K25" s="208"/>
      <c r="L25" s="151" t="str">
        <f t="shared" si="0"/>
        <v/>
      </c>
      <c r="M25" s="152" t="str">
        <f t="shared" si="1"/>
        <v/>
      </c>
    </row>
    <row r="26" spans="1:13" ht="15.95" customHeight="1" x14ac:dyDescent="0.3">
      <c r="A26" s="207">
        <f t="shared" si="2"/>
        <v>10</v>
      </c>
      <c r="B26" s="149"/>
      <c r="C26" s="206"/>
      <c r="D26" s="149"/>
      <c r="E26" s="16"/>
      <c r="F26" s="149"/>
      <c r="G26" s="16"/>
      <c r="H26" s="150"/>
      <c r="I26" s="208"/>
      <c r="J26" s="150"/>
      <c r="K26" s="208"/>
      <c r="L26" s="151" t="str">
        <f t="shared" si="0"/>
        <v/>
      </c>
      <c r="M26" s="152" t="str">
        <f t="shared" si="1"/>
        <v/>
      </c>
    </row>
    <row r="27" spans="1:13" ht="15.95" customHeight="1" x14ac:dyDescent="0.3">
      <c r="A27" s="207">
        <f t="shared" si="2"/>
        <v>11</v>
      </c>
      <c r="B27" s="149"/>
      <c r="C27" s="206"/>
      <c r="D27" s="149"/>
      <c r="E27" s="16"/>
      <c r="F27" s="149"/>
      <c r="G27" s="16"/>
      <c r="H27" s="150"/>
      <c r="I27" s="208"/>
      <c r="J27" s="150"/>
      <c r="K27" s="208"/>
      <c r="L27" s="151" t="str">
        <f t="shared" si="0"/>
        <v/>
      </c>
      <c r="M27" s="152" t="str">
        <f t="shared" si="1"/>
        <v/>
      </c>
    </row>
    <row r="28" spans="1:13" ht="15.95" customHeight="1" x14ac:dyDescent="0.3">
      <c r="A28" s="207">
        <f t="shared" si="2"/>
        <v>12</v>
      </c>
      <c r="B28" s="149"/>
      <c r="C28" s="206"/>
      <c r="D28" s="149"/>
      <c r="E28" s="16"/>
      <c r="F28" s="149"/>
      <c r="G28" s="16"/>
      <c r="H28" s="150"/>
      <c r="I28" s="208"/>
      <c r="J28" s="150"/>
      <c r="K28" s="208"/>
      <c r="L28" s="151" t="str">
        <f t="shared" si="0"/>
        <v/>
      </c>
      <c r="M28" s="152" t="str">
        <f t="shared" si="1"/>
        <v/>
      </c>
    </row>
    <row r="29" spans="1:13" ht="15.95" customHeight="1" x14ac:dyDescent="0.3">
      <c r="A29" s="207">
        <f t="shared" si="2"/>
        <v>13</v>
      </c>
      <c r="B29" s="149"/>
      <c r="C29" s="206"/>
      <c r="D29" s="149"/>
      <c r="E29" s="16"/>
      <c r="F29" s="149"/>
      <c r="G29" s="16"/>
      <c r="H29" s="150"/>
      <c r="I29" s="208"/>
      <c r="J29" s="150"/>
      <c r="K29" s="208"/>
      <c r="L29" s="151" t="str">
        <f t="shared" si="0"/>
        <v/>
      </c>
      <c r="M29" s="152" t="str">
        <f t="shared" si="1"/>
        <v/>
      </c>
    </row>
    <row r="30" spans="1:13" ht="15.95" customHeight="1" x14ac:dyDescent="0.3">
      <c r="A30" s="207">
        <f t="shared" si="2"/>
        <v>14</v>
      </c>
      <c r="B30" s="149"/>
      <c r="C30" s="206"/>
      <c r="D30" s="149"/>
      <c r="E30" s="16"/>
      <c r="F30" s="149"/>
      <c r="G30" s="16"/>
      <c r="H30" s="150"/>
      <c r="I30" s="208"/>
      <c r="J30" s="150"/>
      <c r="K30" s="208"/>
      <c r="L30" s="151" t="str">
        <f t="shared" si="0"/>
        <v/>
      </c>
      <c r="M30" s="152" t="str">
        <f t="shared" si="1"/>
        <v/>
      </c>
    </row>
    <row r="31" spans="1:13" ht="15.95" customHeight="1" x14ac:dyDescent="0.3">
      <c r="A31" s="207">
        <f t="shared" si="2"/>
        <v>15</v>
      </c>
      <c r="B31" s="149"/>
      <c r="C31" s="206"/>
      <c r="D31" s="149"/>
      <c r="E31" s="16"/>
      <c r="F31" s="149"/>
      <c r="G31" s="16"/>
      <c r="H31" s="150"/>
      <c r="I31" s="208"/>
      <c r="J31" s="150"/>
      <c r="K31" s="208"/>
      <c r="L31" s="151" t="str">
        <f t="shared" si="0"/>
        <v/>
      </c>
      <c r="M31" s="152" t="str">
        <f t="shared" si="1"/>
        <v/>
      </c>
    </row>
    <row r="32" spans="1:13" ht="15.95" customHeight="1" x14ac:dyDescent="0.3">
      <c r="A32" s="207">
        <f t="shared" si="2"/>
        <v>16</v>
      </c>
      <c r="B32" s="149"/>
      <c r="C32" s="206"/>
      <c r="D32" s="149"/>
      <c r="E32" s="16"/>
      <c r="F32" s="149"/>
      <c r="G32" s="16"/>
      <c r="H32" s="150"/>
      <c r="I32" s="208"/>
      <c r="J32" s="150"/>
      <c r="K32" s="208"/>
      <c r="L32" s="151" t="str">
        <f t="shared" si="0"/>
        <v/>
      </c>
      <c r="M32" s="152" t="str">
        <f t="shared" si="1"/>
        <v/>
      </c>
    </row>
    <row r="33" spans="1:13" ht="15.95" customHeight="1" x14ac:dyDescent="0.3">
      <c r="A33" s="207">
        <f>+A32+1</f>
        <v>17</v>
      </c>
      <c r="B33" s="149"/>
      <c r="C33" s="206"/>
      <c r="D33" s="149"/>
      <c r="E33" s="16"/>
      <c r="F33" s="149"/>
      <c r="G33" s="16"/>
      <c r="H33" s="150"/>
      <c r="I33" s="208"/>
      <c r="J33" s="150"/>
      <c r="K33" s="208"/>
      <c r="L33" s="151" t="str">
        <f t="shared" si="0"/>
        <v/>
      </c>
      <c r="M33" s="152" t="str">
        <f>IF(OR(B33="",L33=""),"",M32+L33)</f>
        <v/>
      </c>
    </row>
    <row r="34" spans="1:13" ht="15.95" customHeight="1" x14ac:dyDescent="0.3">
      <c r="A34" s="207">
        <f t="shared" si="2"/>
        <v>18</v>
      </c>
      <c r="B34" s="149"/>
      <c r="C34" s="206"/>
      <c r="D34" s="149"/>
      <c r="E34" s="16"/>
      <c r="F34" s="149"/>
      <c r="G34" s="16"/>
      <c r="H34" s="150"/>
      <c r="I34" s="208"/>
      <c r="J34" s="150"/>
      <c r="K34" s="208"/>
      <c r="L34" s="151" t="str">
        <f t="shared" si="0"/>
        <v/>
      </c>
      <c r="M34" s="152" t="str">
        <f t="shared" si="1"/>
        <v/>
      </c>
    </row>
    <row r="35" spans="1:13" ht="15.95" customHeight="1" x14ac:dyDescent="0.3">
      <c r="A35" s="207">
        <f t="shared" si="2"/>
        <v>19</v>
      </c>
      <c r="B35" s="149"/>
      <c r="C35" s="206"/>
      <c r="D35" s="149"/>
      <c r="E35" s="16"/>
      <c r="F35" s="149"/>
      <c r="G35" s="16"/>
      <c r="H35" s="150"/>
      <c r="I35" s="208"/>
      <c r="J35" s="150"/>
      <c r="K35" s="208"/>
      <c r="L35" s="151" t="str">
        <f t="shared" si="0"/>
        <v/>
      </c>
      <c r="M35" s="152" t="str">
        <f t="shared" si="1"/>
        <v/>
      </c>
    </row>
    <row r="36" spans="1:13" ht="15.95" customHeight="1" x14ac:dyDescent="0.3">
      <c r="A36" s="207">
        <f t="shared" si="2"/>
        <v>20</v>
      </c>
      <c r="B36" s="149"/>
      <c r="C36" s="206"/>
      <c r="D36" s="149"/>
      <c r="E36" s="16"/>
      <c r="F36" s="149"/>
      <c r="G36" s="16"/>
      <c r="H36" s="150"/>
      <c r="I36" s="208"/>
      <c r="J36" s="150"/>
      <c r="K36" s="208"/>
      <c r="L36" s="151" t="str">
        <f t="shared" si="0"/>
        <v/>
      </c>
      <c r="M36" s="152" t="str">
        <f t="shared" si="1"/>
        <v/>
      </c>
    </row>
    <row r="37" spans="1:13" ht="15.95" customHeight="1" x14ac:dyDescent="0.3">
      <c r="A37" s="207">
        <f t="shared" si="2"/>
        <v>21</v>
      </c>
      <c r="B37" s="149"/>
      <c r="C37" s="206"/>
      <c r="D37" s="149"/>
      <c r="E37" s="16"/>
      <c r="F37" s="149"/>
      <c r="G37" s="16"/>
      <c r="H37" s="150"/>
      <c r="I37" s="208"/>
      <c r="J37" s="150"/>
      <c r="K37" s="208"/>
      <c r="L37" s="151" t="str">
        <f t="shared" si="0"/>
        <v/>
      </c>
      <c r="M37" s="152" t="str">
        <f t="shared" si="1"/>
        <v/>
      </c>
    </row>
    <row r="38" spans="1:13" ht="15.95" customHeight="1" x14ac:dyDescent="0.3">
      <c r="A38" s="207">
        <f t="shared" si="2"/>
        <v>22</v>
      </c>
      <c r="B38" s="149"/>
      <c r="C38" s="206"/>
      <c r="D38" s="149"/>
      <c r="E38" s="16"/>
      <c r="F38" s="149"/>
      <c r="G38" s="16"/>
      <c r="H38" s="150"/>
      <c r="I38" s="208"/>
      <c r="J38" s="150"/>
      <c r="K38" s="208"/>
      <c r="L38" s="151" t="str">
        <f t="shared" si="0"/>
        <v/>
      </c>
      <c r="M38" s="152" t="str">
        <f t="shared" si="1"/>
        <v/>
      </c>
    </row>
    <row r="39" spans="1:13" ht="15.95" customHeight="1" x14ac:dyDescent="0.3">
      <c r="A39" s="207">
        <f t="shared" si="2"/>
        <v>23</v>
      </c>
      <c r="B39" s="149"/>
      <c r="C39" s="206"/>
      <c r="D39" s="149"/>
      <c r="E39" s="16"/>
      <c r="F39" s="149"/>
      <c r="G39" s="16"/>
      <c r="H39" s="150"/>
      <c r="I39" s="208"/>
      <c r="J39" s="150"/>
      <c r="K39" s="208"/>
      <c r="L39" s="151" t="str">
        <f t="shared" si="0"/>
        <v/>
      </c>
      <c r="M39" s="152" t="str">
        <f t="shared" si="1"/>
        <v/>
      </c>
    </row>
    <row r="40" spans="1:13" ht="15.95" customHeight="1" x14ac:dyDescent="0.3">
      <c r="A40" s="207">
        <f t="shared" si="2"/>
        <v>24</v>
      </c>
      <c r="B40" s="149"/>
      <c r="C40" s="206"/>
      <c r="D40" s="149"/>
      <c r="E40" s="16"/>
      <c r="F40" s="149"/>
      <c r="G40" s="16"/>
      <c r="H40" s="150"/>
      <c r="I40" s="208"/>
      <c r="J40" s="150"/>
      <c r="K40" s="208"/>
      <c r="L40" s="151" t="str">
        <f t="shared" si="0"/>
        <v/>
      </c>
      <c r="M40" s="152" t="str">
        <f t="shared" si="1"/>
        <v/>
      </c>
    </row>
    <row r="41" spans="1:13" ht="15.95" customHeight="1" x14ac:dyDescent="0.3">
      <c r="A41" s="207">
        <f t="shared" si="2"/>
        <v>25</v>
      </c>
      <c r="B41" s="149"/>
      <c r="C41" s="206"/>
      <c r="D41" s="149"/>
      <c r="E41" s="16"/>
      <c r="F41" s="149"/>
      <c r="G41" s="16"/>
      <c r="H41" s="150"/>
      <c r="I41" s="208"/>
      <c r="J41" s="150"/>
      <c r="K41" s="208"/>
      <c r="L41" s="151" t="str">
        <f t="shared" si="0"/>
        <v/>
      </c>
      <c r="M41" s="152" t="str">
        <f t="shared" si="1"/>
        <v/>
      </c>
    </row>
    <row r="42" spans="1:13" ht="15.95" customHeight="1" x14ac:dyDescent="0.3">
      <c r="A42" s="207">
        <f t="shared" si="2"/>
        <v>26</v>
      </c>
      <c r="B42" s="149"/>
      <c r="C42" s="206"/>
      <c r="D42" s="149"/>
      <c r="E42" s="16"/>
      <c r="F42" s="149"/>
      <c r="G42" s="16"/>
      <c r="H42" s="150"/>
      <c r="I42" s="208"/>
      <c r="J42" s="150"/>
      <c r="K42" s="208"/>
      <c r="L42" s="151" t="str">
        <f t="shared" si="0"/>
        <v/>
      </c>
      <c r="M42" s="152" t="str">
        <f t="shared" si="1"/>
        <v/>
      </c>
    </row>
    <row r="43" spans="1:13" ht="15.95" customHeight="1" x14ac:dyDescent="0.3">
      <c r="A43" s="207">
        <f t="shared" si="2"/>
        <v>27</v>
      </c>
      <c r="B43" s="149"/>
      <c r="C43" s="206"/>
      <c r="D43" s="149"/>
      <c r="E43" s="16"/>
      <c r="F43" s="149"/>
      <c r="G43" s="16"/>
      <c r="H43" s="150"/>
      <c r="I43" s="208"/>
      <c r="J43" s="150"/>
      <c r="K43" s="208"/>
      <c r="L43" s="151" t="str">
        <f t="shared" si="0"/>
        <v/>
      </c>
      <c r="M43" s="152" t="str">
        <f t="shared" si="1"/>
        <v/>
      </c>
    </row>
    <row r="44" spans="1:13" ht="15.95" customHeight="1" x14ac:dyDescent="0.3">
      <c r="A44" s="207">
        <f t="shared" si="2"/>
        <v>28</v>
      </c>
      <c r="B44" s="149"/>
      <c r="C44" s="206"/>
      <c r="D44" s="149"/>
      <c r="E44" s="16"/>
      <c r="F44" s="149"/>
      <c r="G44" s="16"/>
      <c r="H44" s="150"/>
      <c r="I44" s="208"/>
      <c r="J44" s="150"/>
      <c r="K44" s="208"/>
      <c r="L44" s="151" t="str">
        <f t="shared" si="0"/>
        <v/>
      </c>
      <c r="M44" s="152" t="str">
        <f t="shared" si="1"/>
        <v/>
      </c>
    </row>
    <row r="45" spans="1:13" ht="15.95" customHeight="1" x14ac:dyDescent="0.3">
      <c r="A45" s="207">
        <f t="shared" si="2"/>
        <v>29</v>
      </c>
      <c r="B45" s="149"/>
      <c r="C45" s="206"/>
      <c r="D45" s="149"/>
      <c r="E45" s="16"/>
      <c r="F45" s="149"/>
      <c r="G45" s="16"/>
      <c r="H45" s="150"/>
      <c r="I45" s="208"/>
      <c r="J45" s="150"/>
      <c r="K45" s="208"/>
      <c r="L45" s="151" t="str">
        <f t="shared" si="0"/>
        <v/>
      </c>
      <c r="M45" s="152" t="str">
        <f t="shared" si="1"/>
        <v/>
      </c>
    </row>
    <row r="46" spans="1:13" ht="15.95" customHeight="1" x14ac:dyDescent="0.3">
      <c r="A46" s="207">
        <f t="shared" si="2"/>
        <v>30</v>
      </c>
      <c r="B46" s="149"/>
      <c r="C46" s="206"/>
      <c r="D46" s="149"/>
      <c r="E46" s="16"/>
      <c r="F46" s="149"/>
      <c r="G46" s="16"/>
      <c r="H46" s="150"/>
      <c r="I46" s="208"/>
      <c r="J46" s="150"/>
      <c r="K46" s="208"/>
      <c r="L46" s="151" t="str">
        <f t="shared" si="0"/>
        <v/>
      </c>
      <c r="M46" s="152" t="str">
        <f t="shared" si="1"/>
        <v/>
      </c>
    </row>
    <row r="47" spans="1:13" ht="15.95" customHeight="1" x14ac:dyDescent="0.3">
      <c r="A47" s="207">
        <f t="shared" si="2"/>
        <v>31</v>
      </c>
      <c r="B47" s="149"/>
      <c r="C47" s="206"/>
      <c r="D47" s="149"/>
      <c r="E47" s="16"/>
      <c r="F47" s="149"/>
      <c r="G47" s="16"/>
      <c r="H47" s="150"/>
      <c r="I47" s="208"/>
      <c r="J47" s="150"/>
      <c r="K47" s="208"/>
      <c r="L47" s="151" t="str">
        <f t="shared" si="0"/>
        <v/>
      </c>
      <c r="M47" s="152" t="str">
        <f t="shared" si="1"/>
        <v/>
      </c>
    </row>
    <row r="48" spans="1:13" ht="15.95" customHeight="1" x14ac:dyDescent="0.3">
      <c r="A48" s="207">
        <f t="shared" si="2"/>
        <v>32</v>
      </c>
      <c r="B48" s="149"/>
      <c r="C48" s="206"/>
      <c r="D48" s="149"/>
      <c r="E48" s="16"/>
      <c r="F48" s="149"/>
      <c r="G48" s="16"/>
      <c r="H48" s="150"/>
      <c r="I48" s="208"/>
      <c r="J48" s="150"/>
      <c r="K48" s="208"/>
      <c r="L48" s="151" t="str">
        <f t="shared" si="0"/>
        <v/>
      </c>
      <c r="M48" s="152" t="str">
        <f t="shared" si="1"/>
        <v/>
      </c>
    </row>
    <row r="49" spans="1:13" ht="15.95" customHeight="1" x14ac:dyDescent="0.3">
      <c r="A49" s="207">
        <f t="shared" si="2"/>
        <v>33</v>
      </c>
      <c r="B49" s="149"/>
      <c r="C49" s="206"/>
      <c r="D49" s="149"/>
      <c r="E49" s="16"/>
      <c r="F49" s="149"/>
      <c r="G49" s="16"/>
      <c r="H49" s="150"/>
      <c r="I49" s="208"/>
      <c r="J49" s="150"/>
      <c r="K49" s="208"/>
      <c r="L49" s="151" t="str">
        <f t="shared" si="0"/>
        <v/>
      </c>
      <c r="M49" s="152" t="str">
        <f t="shared" si="1"/>
        <v/>
      </c>
    </row>
    <row r="50" spans="1:13" ht="15.95" customHeight="1" x14ac:dyDescent="0.3">
      <c r="A50" s="207">
        <f t="shared" si="2"/>
        <v>34</v>
      </c>
      <c r="B50" s="149"/>
      <c r="C50" s="206"/>
      <c r="D50" s="149"/>
      <c r="E50" s="16"/>
      <c r="F50" s="149"/>
      <c r="G50" s="16"/>
      <c r="H50" s="150"/>
      <c r="I50" s="208"/>
      <c r="J50" s="150"/>
      <c r="K50" s="208"/>
      <c r="L50" s="151" t="str">
        <f t="shared" si="0"/>
        <v/>
      </c>
      <c r="M50" s="152" t="str">
        <f t="shared" si="1"/>
        <v/>
      </c>
    </row>
    <row r="51" spans="1:13" ht="15.95" customHeight="1" x14ac:dyDescent="0.3">
      <c r="A51" s="207">
        <f t="shared" si="2"/>
        <v>35</v>
      </c>
      <c r="B51" s="149"/>
      <c r="C51" s="206"/>
      <c r="D51" s="149"/>
      <c r="E51" s="16"/>
      <c r="F51" s="149"/>
      <c r="G51" s="16"/>
      <c r="H51" s="150"/>
      <c r="I51" s="208"/>
      <c r="J51" s="150"/>
      <c r="K51" s="208"/>
      <c r="L51" s="151" t="str">
        <f t="shared" si="0"/>
        <v/>
      </c>
      <c r="M51" s="152" t="str">
        <f t="shared" si="1"/>
        <v/>
      </c>
    </row>
    <row r="52" spans="1:13" ht="15.95" customHeight="1" x14ac:dyDescent="0.3">
      <c r="A52" s="207">
        <v>36</v>
      </c>
      <c r="B52" s="149"/>
      <c r="C52" s="206"/>
      <c r="D52" s="149"/>
      <c r="E52" s="16"/>
      <c r="F52" s="149"/>
      <c r="G52" s="16"/>
      <c r="H52" s="150"/>
      <c r="I52" s="208"/>
      <c r="J52" s="150"/>
      <c r="K52" s="208"/>
      <c r="L52" s="151" t="str">
        <f t="shared" si="0"/>
        <v/>
      </c>
      <c r="M52" s="152" t="str">
        <f t="shared" si="1"/>
        <v/>
      </c>
    </row>
    <row r="53" spans="1:13" ht="15.95" customHeight="1" x14ac:dyDescent="0.3">
      <c r="A53" s="207">
        <f t="shared" si="2"/>
        <v>37</v>
      </c>
      <c r="B53" s="149"/>
      <c r="C53" s="206"/>
      <c r="D53" s="149"/>
      <c r="E53" s="16"/>
      <c r="F53" s="149"/>
      <c r="G53" s="16"/>
      <c r="H53" s="150"/>
      <c r="I53" s="208"/>
      <c r="J53" s="150"/>
      <c r="K53" s="208"/>
      <c r="L53" s="151" t="str">
        <f t="shared" si="0"/>
        <v/>
      </c>
      <c r="M53" s="152" t="str">
        <f t="shared" si="1"/>
        <v/>
      </c>
    </row>
    <row r="54" spans="1:13" ht="15.95" customHeight="1" x14ac:dyDescent="0.3">
      <c r="A54" s="207">
        <f t="shared" si="2"/>
        <v>38</v>
      </c>
      <c r="B54" s="149"/>
      <c r="C54" s="206"/>
      <c r="D54" s="149"/>
      <c r="E54" s="16"/>
      <c r="F54" s="149"/>
      <c r="G54" s="16"/>
      <c r="H54" s="150"/>
      <c r="I54" s="208"/>
      <c r="J54" s="150"/>
      <c r="K54" s="208"/>
      <c r="L54" s="151" t="str">
        <f t="shared" si="0"/>
        <v/>
      </c>
      <c r="M54" s="152" t="str">
        <f t="shared" si="1"/>
        <v/>
      </c>
    </row>
    <row r="55" spans="1:13" ht="15.95" customHeight="1" x14ac:dyDescent="0.3">
      <c r="A55" s="207">
        <f t="shared" si="2"/>
        <v>39</v>
      </c>
      <c r="B55" s="149"/>
      <c r="C55" s="206"/>
      <c r="D55" s="149"/>
      <c r="E55" s="16"/>
      <c r="F55" s="149"/>
      <c r="G55" s="16"/>
      <c r="H55" s="150"/>
      <c r="I55" s="208"/>
      <c r="J55" s="150"/>
      <c r="K55" s="208"/>
      <c r="L55" s="151" t="str">
        <f t="shared" si="0"/>
        <v/>
      </c>
      <c r="M55" s="152" t="str">
        <f t="shared" si="1"/>
        <v/>
      </c>
    </row>
    <row r="56" spans="1:13" ht="15.95" customHeight="1" x14ac:dyDescent="0.3">
      <c r="A56" s="207">
        <f t="shared" si="2"/>
        <v>40</v>
      </c>
      <c r="B56" s="149"/>
      <c r="C56" s="206"/>
      <c r="D56" s="149"/>
      <c r="E56" s="16"/>
      <c r="F56" s="149"/>
      <c r="G56" s="16"/>
      <c r="H56" s="150"/>
      <c r="I56" s="208"/>
      <c r="J56" s="150"/>
      <c r="K56" s="208"/>
      <c r="L56" s="151" t="str">
        <f t="shared" si="0"/>
        <v/>
      </c>
      <c r="M56" s="152" t="str">
        <f t="shared" si="1"/>
        <v/>
      </c>
    </row>
    <row r="57" spans="1:13" ht="15.95" customHeight="1" x14ac:dyDescent="0.3">
      <c r="A57" s="207">
        <f t="shared" si="2"/>
        <v>41</v>
      </c>
      <c r="B57" s="149"/>
      <c r="C57" s="206"/>
      <c r="D57" s="149"/>
      <c r="E57" s="16"/>
      <c r="F57" s="149"/>
      <c r="G57" s="16"/>
      <c r="H57" s="150"/>
      <c r="I57" s="208"/>
      <c r="J57" s="150"/>
      <c r="K57" s="208"/>
      <c r="L57" s="151" t="str">
        <f t="shared" si="0"/>
        <v/>
      </c>
      <c r="M57" s="152" t="str">
        <f t="shared" si="1"/>
        <v/>
      </c>
    </row>
    <row r="58" spans="1:13" ht="15.95" customHeight="1" x14ac:dyDescent="0.3">
      <c r="A58" s="207">
        <f t="shared" si="2"/>
        <v>42</v>
      </c>
      <c r="B58" s="149"/>
      <c r="C58" s="206"/>
      <c r="D58" s="149"/>
      <c r="E58" s="16"/>
      <c r="F58" s="149"/>
      <c r="G58" s="16"/>
      <c r="H58" s="150"/>
      <c r="I58" s="208"/>
      <c r="J58" s="150"/>
      <c r="K58" s="208"/>
      <c r="L58" s="151" t="str">
        <f t="shared" si="0"/>
        <v/>
      </c>
      <c r="M58" s="152" t="str">
        <f t="shared" si="1"/>
        <v/>
      </c>
    </row>
    <row r="59" spans="1:13" ht="15.95" customHeight="1" x14ac:dyDescent="0.3">
      <c r="A59" s="207">
        <f t="shared" si="2"/>
        <v>43</v>
      </c>
      <c r="B59" s="149"/>
      <c r="C59" s="206"/>
      <c r="D59" s="149"/>
      <c r="E59" s="16"/>
      <c r="F59" s="149"/>
      <c r="G59" s="16"/>
      <c r="H59" s="150"/>
      <c r="I59" s="208"/>
      <c r="J59" s="150"/>
      <c r="K59" s="208"/>
      <c r="L59" s="151" t="str">
        <f t="shared" si="0"/>
        <v/>
      </c>
      <c r="M59" s="152" t="str">
        <f t="shared" si="1"/>
        <v/>
      </c>
    </row>
    <row r="60" spans="1:13" ht="15.95" customHeight="1" x14ac:dyDescent="0.3">
      <c r="A60" s="207">
        <f t="shared" si="2"/>
        <v>44</v>
      </c>
      <c r="B60" s="149"/>
      <c r="C60" s="206"/>
      <c r="D60" s="149"/>
      <c r="E60" s="16"/>
      <c r="F60" s="149"/>
      <c r="G60" s="16"/>
      <c r="H60" s="150"/>
      <c r="I60" s="208"/>
      <c r="J60" s="150"/>
      <c r="K60" s="208"/>
      <c r="L60" s="151" t="str">
        <f t="shared" si="0"/>
        <v/>
      </c>
      <c r="M60" s="152" t="str">
        <f t="shared" si="1"/>
        <v/>
      </c>
    </row>
    <row r="61" spans="1:13" ht="15.95" customHeight="1" x14ac:dyDescent="0.3">
      <c r="A61" s="207">
        <f t="shared" si="2"/>
        <v>45</v>
      </c>
      <c r="B61" s="149"/>
      <c r="C61" s="206"/>
      <c r="D61" s="149"/>
      <c r="E61" s="16"/>
      <c r="F61" s="149"/>
      <c r="G61" s="16"/>
      <c r="H61" s="150"/>
      <c r="I61" s="208"/>
      <c r="J61" s="150"/>
      <c r="K61" s="208"/>
      <c r="L61" s="151" t="str">
        <f t="shared" si="0"/>
        <v/>
      </c>
      <c r="M61" s="152" t="str">
        <f t="shared" si="1"/>
        <v/>
      </c>
    </row>
    <row r="62" spans="1:13" ht="15.95" customHeight="1" x14ac:dyDescent="0.3">
      <c r="A62" s="207">
        <f t="shared" si="2"/>
        <v>46</v>
      </c>
      <c r="B62" s="149"/>
      <c r="C62" s="206"/>
      <c r="D62" s="149"/>
      <c r="E62" s="16"/>
      <c r="F62" s="149"/>
      <c r="G62" s="16"/>
      <c r="H62" s="150"/>
      <c r="I62" s="208"/>
      <c r="J62" s="150"/>
      <c r="K62" s="208"/>
      <c r="L62" s="151" t="str">
        <f t="shared" si="0"/>
        <v/>
      </c>
      <c r="M62" s="152" t="str">
        <f t="shared" si="1"/>
        <v/>
      </c>
    </row>
    <row r="63" spans="1:13" ht="15.95" customHeight="1" x14ac:dyDescent="0.3">
      <c r="A63" s="207">
        <f t="shared" si="2"/>
        <v>47</v>
      </c>
      <c r="B63" s="149"/>
      <c r="C63" s="206"/>
      <c r="D63" s="149"/>
      <c r="E63" s="16"/>
      <c r="F63" s="149"/>
      <c r="G63" s="16"/>
      <c r="H63" s="150"/>
      <c r="I63" s="208"/>
      <c r="J63" s="150"/>
      <c r="K63" s="208"/>
      <c r="L63" s="151" t="str">
        <f t="shared" si="0"/>
        <v/>
      </c>
      <c r="M63" s="152" t="str">
        <f t="shared" si="1"/>
        <v/>
      </c>
    </row>
    <row r="64" spans="1:13" ht="15.95" customHeight="1" x14ac:dyDescent="0.3">
      <c r="A64" s="207">
        <f t="shared" si="2"/>
        <v>48</v>
      </c>
      <c r="B64" s="149"/>
      <c r="C64" s="206"/>
      <c r="D64" s="149"/>
      <c r="E64" s="16"/>
      <c r="F64" s="149"/>
      <c r="G64" s="16"/>
      <c r="H64" s="150"/>
      <c r="I64" s="208"/>
      <c r="J64" s="150"/>
      <c r="K64" s="208"/>
      <c r="L64" s="151" t="str">
        <f t="shared" si="0"/>
        <v/>
      </c>
      <c r="M64" s="152" t="str">
        <f t="shared" si="1"/>
        <v/>
      </c>
    </row>
    <row r="65" spans="1:13" ht="15.95" customHeight="1" x14ac:dyDescent="0.3">
      <c r="A65" s="207">
        <f t="shared" si="2"/>
        <v>49</v>
      </c>
      <c r="B65" s="149"/>
      <c r="C65" s="206"/>
      <c r="D65" s="149"/>
      <c r="E65" s="16"/>
      <c r="F65" s="149"/>
      <c r="G65" s="16"/>
      <c r="H65" s="150"/>
      <c r="I65" s="208"/>
      <c r="J65" s="150"/>
      <c r="K65" s="208"/>
      <c r="L65" s="151" t="str">
        <f t="shared" si="0"/>
        <v/>
      </c>
      <c r="M65" s="152" t="str">
        <f t="shared" si="1"/>
        <v/>
      </c>
    </row>
    <row r="66" spans="1:13" ht="15.95" customHeight="1" x14ac:dyDescent="0.3">
      <c r="A66" s="207">
        <f t="shared" si="2"/>
        <v>50</v>
      </c>
      <c r="B66" s="149"/>
      <c r="C66" s="206"/>
      <c r="D66" s="149"/>
      <c r="E66" s="16"/>
      <c r="F66" s="149"/>
      <c r="G66" s="16"/>
      <c r="H66" s="150"/>
      <c r="I66" s="208"/>
      <c r="J66" s="150"/>
      <c r="K66" s="208"/>
      <c r="L66" s="151" t="str">
        <f t="shared" si="0"/>
        <v/>
      </c>
      <c r="M66" s="152" t="str">
        <f t="shared" ref="M66:M70" si="3">IF(OR(B66="",L66=""),"",M65+L66)</f>
        <v/>
      </c>
    </row>
    <row r="67" spans="1:13" ht="15.95" customHeight="1" x14ac:dyDescent="0.3">
      <c r="A67" s="207">
        <f t="shared" si="2"/>
        <v>51</v>
      </c>
      <c r="B67" s="149"/>
      <c r="C67" s="206"/>
      <c r="D67" s="149"/>
      <c r="E67" s="16"/>
      <c r="F67" s="149"/>
      <c r="G67" s="16"/>
      <c r="H67" s="150"/>
      <c r="I67" s="208"/>
      <c r="J67" s="150"/>
      <c r="K67" s="208"/>
      <c r="L67" s="151" t="str">
        <f t="shared" si="0"/>
        <v/>
      </c>
      <c r="M67" s="152" t="str">
        <f t="shared" si="3"/>
        <v/>
      </c>
    </row>
    <row r="68" spans="1:13" ht="15.95" customHeight="1" x14ac:dyDescent="0.3">
      <c r="A68" s="207">
        <f t="shared" si="2"/>
        <v>52</v>
      </c>
      <c r="B68" s="149"/>
      <c r="C68" s="206"/>
      <c r="D68" s="149"/>
      <c r="E68" s="16"/>
      <c r="F68" s="149"/>
      <c r="G68" s="16"/>
      <c r="H68" s="150"/>
      <c r="I68" s="208"/>
      <c r="J68" s="150"/>
      <c r="K68" s="208"/>
      <c r="L68" s="151" t="str">
        <f t="shared" si="0"/>
        <v/>
      </c>
      <c r="M68" s="152" t="str">
        <f t="shared" si="3"/>
        <v/>
      </c>
    </row>
    <row r="69" spans="1:13" ht="15.95" customHeight="1" x14ac:dyDescent="0.3">
      <c r="A69" s="207">
        <f t="shared" si="2"/>
        <v>53</v>
      </c>
      <c r="B69" s="149"/>
      <c r="C69" s="206"/>
      <c r="D69" s="149"/>
      <c r="E69" s="16"/>
      <c r="F69" s="149"/>
      <c r="G69" s="16"/>
      <c r="H69" s="150"/>
      <c r="I69" s="208"/>
      <c r="J69" s="150"/>
      <c r="K69" s="208"/>
      <c r="L69" s="151" t="str">
        <f t="shared" si="0"/>
        <v/>
      </c>
      <c r="M69" s="152" t="str">
        <f t="shared" si="3"/>
        <v/>
      </c>
    </row>
    <row r="70" spans="1:13" ht="15.95" customHeight="1" x14ac:dyDescent="0.3">
      <c r="A70" s="207">
        <f t="shared" si="2"/>
        <v>54</v>
      </c>
      <c r="B70" s="149"/>
      <c r="C70" s="206"/>
      <c r="D70" s="149"/>
      <c r="E70" s="16"/>
      <c r="F70" s="149"/>
      <c r="G70" s="16"/>
      <c r="H70" s="150"/>
      <c r="I70" s="208"/>
      <c r="J70" s="150"/>
      <c r="K70" s="208"/>
      <c r="L70" s="151" t="str">
        <f t="shared" si="0"/>
        <v/>
      </c>
      <c r="M70" s="152" t="str">
        <f t="shared" si="3"/>
        <v/>
      </c>
    </row>
    <row r="71" spans="1:13" ht="15.95" customHeight="1" x14ac:dyDescent="0.25">
      <c r="A71" s="207">
        <v>55</v>
      </c>
      <c r="B71" s="149"/>
      <c r="C71" s="206"/>
      <c r="D71" s="149"/>
      <c r="E71" s="16"/>
      <c r="F71" s="149"/>
      <c r="G71" s="16"/>
      <c r="H71" s="223" t="s">
        <v>146</v>
      </c>
      <c r="I71" s="224"/>
      <c r="J71" s="223"/>
      <c r="K71" s="224"/>
      <c r="L71" s="225">
        <f>SUM(L17:L70)</f>
        <v>0</v>
      </c>
      <c r="M71" s="152" t="str">
        <f>IF(OR(B71="",L71=""),"",M65+L71)</f>
        <v/>
      </c>
    </row>
    <row r="72" spans="1:13" x14ac:dyDescent="0.2">
      <c r="A72" s="196"/>
      <c r="B72" s="16"/>
      <c r="C72" s="16"/>
      <c r="D72" s="16"/>
      <c r="E72" s="16"/>
      <c r="F72" s="16"/>
      <c r="G72" s="16"/>
      <c r="H72" s="16"/>
      <c r="I72" s="16"/>
      <c r="J72" s="208"/>
      <c r="K72" s="208"/>
      <c r="L72" s="208"/>
    </row>
    <row r="73" spans="1:13" x14ac:dyDescent="0.2">
      <c r="F73" s="232" t="s">
        <v>129</v>
      </c>
      <c r="G73" s="232"/>
      <c r="H73" s="232"/>
      <c r="I73" s="232"/>
      <c r="J73" s="232"/>
      <c r="K73" s="232"/>
      <c r="L73" s="232"/>
    </row>
    <row r="74" spans="1:13" x14ac:dyDescent="0.2">
      <c r="J74" s="153"/>
      <c r="K74" s="154"/>
      <c r="L74" s="153"/>
    </row>
    <row r="75" spans="1:13" x14ac:dyDescent="0.2">
      <c r="J75" s="153"/>
      <c r="K75" s="154"/>
      <c r="L75" s="153"/>
    </row>
    <row r="76" spans="1:13" x14ac:dyDescent="0.2">
      <c r="J76" s="153"/>
      <c r="K76" s="154"/>
      <c r="L76" s="153"/>
    </row>
    <row r="77" spans="1:13" x14ac:dyDescent="0.2">
      <c r="J77" s="153"/>
      <c r="K77" s="154"/>
      <c r="L77" s="153"/>
    </row>
    <row r="78" spans="1:13" x14ac:dyDescent="0.2">
      <c r="J78" s="153"/>
      <c r="K78" s="154"/>
      <c r="L78" s="153"/>
    </row>
    <row r="79" spans="1:13" x14ac:dyDescent="0.2">
      <c r="J79" s="153"/>
      <c r="K79" s="154"/>
      <c r="L79" s="153"/>
    </row>
    <row r="80" spans="1:13" x14ac:dyDescent="0.2">
      <c r="J80" s="153"/>
      <c r="K80" s="154"/>
      <c r="L80" s="153"/>
    </row>
    <row r="81" spans="10:12" x14ac:dyDescent="0.2">
      <c r="J81" s="153"/>
      <c r="K81" s="154"/>
      <c r="L81" s="153"/>
    </row>
    <row r="82" spans="10:12" x14ac:dyDescent="0.2">
      <c r="J82" s="153"/>
      <c r="K82" s="154"/>
      <c r="L82" s="153"/>
    </row>
    <row r="83" spans="10:12" x14ac:dyDescent="0.2">
      <c r="J83" s="153"/>
      <c r="K83" s="154"/>
      <c r="L83" s="153"/>
    </row>
    <row r="84" spans="10:12" x14ac:dyDescent="0.2">
      <c r="J84" s="153"/>
      <c r="K84" s="154"/>
      <c r="L84" s="153"/>
    </row>
    <row r="85" spans="10:12" x14ac:dyDescent="0.2">
      <c r="J85" s="153"/>
      <c r="K85" s="154"/>
      <c r="L85" s="153"/>
    </row>
    <row r="86" spans="10:12" x14ac:dyDescent="0.2">
      <c r="J86" s="153"/>
      <c r="K86" s="154"/>
      <c r="L86" s="153"/>
    </row>
    <row r="87" spans="10:12" x14ac:dyDescent="0.2">
      <c r="J87" s="153"/>
      <c r="K87" s="154"/>
      <c r="L87" s="153"/>
    </row>
    <row r="88" spans="10:12" x14ac:dyDescent="0.2">
      <c r="J88" s="153"/>
      <c r="K88" s="154"/>
      <c r="L88" s="153"/>
    </row>
    <row r="89" spans="10:12" x14ac:dyDescent="0.2">
      <c r="J89" s="153"/>
      <c r="K89" s="154"/>
      <c r="L89" s="153"/>
    </row>
    <row r="90" spans="10:12" x14ac:dyDescent="0.2">
      <c r="J90" s="153"/>
      <c r="K90" s="154"/>
      <c r="L90" s="153"/>
    </row>
    <row r="91" spans="10:12" x14ac:dyDescent="0.2">
      <c r="J91" s="153"/>
      <c r="K91" s="154"/>
      <c r="L91" s="153"/>
    </row>
    <row r="92" spans="10:12" x14ac:dyDescent="0.2">
      <c r="J92" s="153"/>
      <c r="K92" s="154"/>
      <c r="L92" s="153"/>
    </row>
    <row r="93" spans="10:12" x14ac:dyDescent="0.2">
      <c r="J93" s="153"/>
      <c r="K93" s="154"/>
      <c r="L93" s="153"/>
    </row>
    <row r="94" spans="10:12" x14ac:dyDescent="0.2">
      <c r="J94" s="153"/>
      <c r="K94" s="154"/>
      <c r="L94" s="153"/>
    </row>
    <row r="95" spans="10:12" x14ac:dyDescent="0.2">
      <c r="J95" s="153"/>
      <c r="K95" s="154"/>
      <c r="L95" s="153"/>
    </row>
    <row r="96" spans="10:12" x14ac:dyDescent="0.2">
      <c r="J96" s="153"/>
      <c r="K96" s="154"/>
      <c r="L96" s="153"/>
    </row>
    <row r="97" spans="10:12" x14ac:dyDescent="0.2">
      <c r="J97" s="153"/>
      <c r="K97" s="154"/>
      <c r="L97" s="153"/>
    </row>
    <row r="98" spans="10:12" x14ac:dyDescent="0.2">
      <c r="J98" s="153"/>
      <c r="K98" s="154"/>
      <c r="L98" s="153"/>
    </row>
    <row r="99" spans="10:12" x14ac:dyDescent="0.2">
      <c r="J99" s="153"/>
      <c r="K99" s="154"/>
      <c r="L99" s="153"/>
    </row>
    <row r="100" spans="10:12" x14ac:dyDescent="0.2">
      <c r="J100" s="153"/>
      <c r="K100" s="154"/>
      <c r="L100" s="153"/>
    </row>
    <row r="101" spans="10:12" x14ac:dyDescent="0.2">
      <c r="J101" s="153"/>
      <c r="K101" s="154"/>
      <c r="L101" s="153"/>
    </row>
    <row r="102" spans="10:12" x14ac:dyDescent="0.2">
      <c r="J102" s="153"/>
      <c r="K102" s="154"/>
      <c r="L102" s="153"/>
    </row>
    <row r="103" spans="10:12" x14ac:dyDescent="0.2">
      <c r="J103" s="153"/>
      <c r="K103" s="154"/>
      <c r="L103" s="153"/>
    </row>
    <row r="104" spans="10:12" x14ac:dyDescent="0.2">
      <c r="J104" s="153"/>
      <c r="K104" s="154"/>
      <c r="L104" s="153"/>
    </row>
    <row r="105" spans="10:12" x14ac:dyDescent="0.2">
      <c r="J105" s="153"/>
      <c r="K105" s="154"/>
      <c r="L105" s="153"/>
    </row>
    <row r="106" spans="10:12" x14ac:dyDescent="0.2">
      <c r="J106" s="153"/>
      <c r="K106" s="154"/>
      <c r="L106" s="153"/>
    </row>
    <row r="107" spans="10:12" x14ac:dyDescent="0.2">
      <c r="J107" s="153"/>
      <c r="K107" s="154"/>
      <c r="L107" s="153"/>
    </row>
    <row r="108" spans="10:12" x14ac:dyDescent="0.2">
      <c r="J108" s="153"/>
      <c r="K108" s="154"/>
      <c r="L108" s="153"/>
    </row>
    <row r="109" spans="10:12" x14ac:dyDescent="0.2">
      <c r="J109" s="153"/>
      <c r="K109" s="154"/>
      <c r="L109" s="153"/>
    </row>
    <row r="110" spans="10:12" x14ac:dyDescent="0.2">
      <c r="J110" s="153"/>
      <c r="K110" s="154"/>
      <c r="L110" s="153"/>
    </row>
    <row r="111" spans="10:12" x14ac:dyDescent="0.2">
      <c r="J111" s="153"/>
      <c r="K111" s="154"/>
      <c r="L111" s="153"/>
    </row>
    <row r="112" spans="10:12" x14ac:dyDescent="0.2">
      <c r="J112" s="153"/>
      <c r="K112" s="154"/>
      <c r="L112" s="153"/>
    </row>
    <row r="113" spans="10:12" x14ac:dyDescent="0.2">
      <c r="J113" s="153"/>
      <c r="K113" s="154"/>
      <c r="L113" s="153"/>
    </row>
    <row r="114" spans="10:12" x14ac:dyDescent="0.2">
      <c r="J114" s="153"/>
      <c r="K114" s="154"/>
      <c r="L114" s="153"/>
    </row>
    <row r="115" spans="10:12" x14ac:dyDescent="0.2">
      <c r="J115" s="153"/>
      <c r="K115" s="154"/>
      <c r="L115" s="153"/>
    </row>
    <row r="116" spans="10:12" x14ac:dyDescent="0.2">
      <c r="J116" s="153"/>
      <c r="K116" s="154"/>
      <c r="L116" s="153"/>
    </row>
    <row r="117" spans="10:12" x14ac:dyDescent="0.2">
      <c r="J117" s="153"/>
      <c r="K117" s="154"/>
      <c r="L117" s="153"/>
    </row>
    <row r="118" spans="10:12" x14ac:dyDescent="0.2">
      <c r="J118" s="153"/>
      <c r="K118" s="154"/>
      <c r="L118" s="153"/>
    </row>
    <row r="119" spans="10:12" x14ac:dyDescent="0.2">
      <c r="J119" s="153"/>
      <c r="K119" s="154"/>
      <c r="L119" s="153"/>
    </row>
    <row r="120" spans="10:12" x14ac:dyDescent="0.2">
      <c r="J120" s="153"/>
      <c r="K120" s="154"/>
      <c r="L120" s="153"/>
    </row>
    <row r="121" spans="10:12" x14ac:dyDescent="0.2">
      <c r="J121" s="153"/>
      <c r="K121" s="154"/>
      <c r="L121" s="153"/>
    </row>
    <row r="122" spans="10:12" x14ac:dyDescent="0.2">
      <c r="J122" s="153"/>
      <c r="K122" s="154"/>
      <c r="L122" s="153"/>
    </row>
    <row r="123" spans="10:12" x14ac:dyDescent="0.2">
      <c r="J123" s="153"/>
      <c r="K123" s="154"/>
      <c r="L123" s="153"/>
    </row>
    <row r="124" spans="10:12" x14ac:dyDescent="0.2">
      <c r="J124" s="153"/>
      <c r="K124" s="154"/>
      <c r="L124" s="153"/>
    </row>
    <row r="125" spans="10:12" x14ac:dyDescent="0.2">
      <c r="J125" s="153"/>
      <c r="K125" s="154"/>
      <c r="L125" s="153"/>
    </row>
  </sheetData>
  <mergeCells count="1">
    <mergeCell ref="F73:L73"/>
  </mergeCells>
  <phoneticPr fontId="28" type="noConversion"/>
  <pageMargins left="0.2" right="0.2" top="0" bottom="0.5" header="0.3" footer="0.3"/>
  <pageSetup scale="70" fitToHeight="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3878D9F-4BF3-4AAF-AF0E-9108869DF214}">
            <xm:f>+'\Users\david_zvara\Library\Containers\com.microsoft.Excel\Data\Documents\Users\david_zvara\Desktop\Users\erikaboehm\Downloads\K:\nw bk 2017\[NW wr swd REPORT NON ARBITER 12-18-17.xlsx]Revenue Worksheet'!#REF!="wrestling"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J7:K7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2:S83"/>
  <sheetViews>
    <sheetView workbookViewId="0">
      <selection activeCell="D35" sqref="D35"/>
    </sheetView>
  </sheetViews>
  <sheetFormatPr defaultColWidth="9.6640625" defaultRowHeight="15" x14ac:dyDescent="0.2"/>
  <cols>
    <col min="1" max="1" width="18.6640625" style="3" customWidth="1"/>
    <col min="2" max="2" width="24.6640625" style="3" customWidth="1"/>
    <col min="3" max="3" width="16.6640625" style="3" customWidth="1"/>
    <col min="4" max="4" width="6.6640625" style="3" customWidth="1"/>
    <col min="5" max="5" width="14.6640625" style="3" customWidth="1"/>
    <col min="6" max="6" width="8.6640625" style="3" customWidth="1"/>
    <col min="7" max="7" width="22.6640625" style="3" customWidth="1"/>
    <col min="8" max="8" width="2.6640625" style="3" customWidth="1"/>
    <col min="9" max="9" width="24.6640625" style="3" customWidth="1"/>
    <col min="10" max="10" width="17.5546875" style="138" customWidth="1"/>
    <col min="11" max="16" width="9.6640625" style="138"/>
    <col min="17" max="19" width="9.6640625" style="99"/>
    <col min="20" max="16384" width="9.6640625" style="3"/>
  </cols>
  <sheetData>
    <row r="2" spans="1:19" ht="18" x14ac:dyDescent="0.2">
      <c r="A2" s="296" t="s">
        <v>59</v>
      </c>
      <c r="B2" s="296"/>
      <c r="C2" s="250" t="s">
        <v>58</v>
      </c>
      <c r="D2" s="250"/>
      <c r="E2" s="250"/>
      <c r="G2" s="297" t="s">
        <v>53</v>
      </c>
      <c r="H2" s="297"/>
      <c r="I2" s="297"/>
      <c r="J2" s="157"/>
      <c r="K2" s="157"/>
      <c r="L2" s="157"/>
      <c r="M2" s="157"/>
      <c r="N2" s="157"/>
    </row>
    <row r="3" spans="1:19" x14ac:dyDescent="0.2">
      <c r="A3" s="83"/>
      <c r="B3" s="83"/>
      <c r="C3" s="83"/>
      <c r="D3" s="83"/>
      <c r="E3" s="83"/>
      <c r="F3" s="83"/>
      <c r="G3" s="83"/>
      <c r="H3" s="83"/>
      <c r="I3" s="83"/>
    </row>
    <row r="4" spans="1:19" ht="15.75" thickBot="1" x14ac:dyDescent="0.25">
      <c r="I4" s="20"/>
    </row>
    <row r="5" spans="1:19" ht="36" customHeight="1" x14ac:dyDescent="0.4">
      <c r="B5" s="298" t="str">
        <f>CONCATENATE(+Worksheet!C5," ",+Worksheet!F5)</f>
        <v>NORTHEAST District Athletic Board</v>
      </c>
      <c r="C5" s="299"/>
      <c r="D5" s="299"/>
      <c r="E5" s="299"/>
      <c r="F5" s="299"/>
      <c r="G5" s="299"/>
      <c r="H5" s="300"/>
      <c r="I5" s="89"/>
      <c r="J5" s="100"/>
      <c r="K5" s="100"/>
      <c r="L5" s="100"/>
    </row>
    <row r="6" spans="1:19" ht="18.75" customHeight="1" thickBot="1" x14ac:dyDescent="0.3">
      <c r="A6" s="80"/>
      <c r="B6" s="247" t="str">
        <f>+Worksheet!C6</f>
        <v>SPRING  - Tournament Financial Report</v>
      </c>
      <c r="C6" s="248"/>
      <c r="D6" s="248"/>
      <c r="E6" s="248"/>
      <c r="F6" s="248"/>
      <c r="G6" s="248"/>
      <c r="H6" s="249"/>
      <c r="I6" s="29"/>
      <c r="J6" s="101"/>
      <c r="K6" s="101"/>
      <c r="L6" s="101"/>
    </row>
    <row r="7" spans="1:19" ht="18.75" customHeight="1" x14ac:dyDescent="0.2">
      <c r="A7" s="80"/>
      <c r="B7" s="38"/>
      <c r="C7" s="38"/>
      <c r="D7" s="38"/>
      <c r="E7" s="38"/>
      <c r="F7" s="38"/>
      <c r="G7" s="38"/>
      <c r="H7" s="38"/>
      <c r="I7" s="80"/>
    </row>
    <row r="8" spans="1:19" ht="15.75" thickBot="1" x14ac:dyDescent="0.25">
      <c r="A8" s="83"/>
      <c r="B8" s="83"/>
      <c r="C8" s="83"/>
      <c r="D8" s="83"/>
      <c r="E8" s="83"/>
      <c r="F8" s="83"/>
      <c r="G8" s="83"/>
      <c r="H8" s="83"/>
      <c r="I8" s="83"/>
    </row>
    <row r="9" spans="1:19" ht="15" customHeight="1" x14ac:dyDescent="0.2">
      <c r="A9" s="283" t="s">
        <v>30</v>
      </c>
      <c r="B9" s="284"/>
      <c r="C9" s="284"/>
      <c r="D9" s="284"/>
      <c r="E9" s="284"/>
      <c r="F9" s="284"/>
      <c r="G9" s="284"/>
      <c r="H9" s="284"/>
      <c r="I9" s="285"/>
      <c r="J9" s="158"/>
      <c r="K9" s="158"/>
      <c r="L9" s="158"/>
      <c r="M9" s="158"/>
      <c r="N9" s="158"/>
    </row>
    <row r="10" spans="1:19" x14ac:dyDescent="0.2">
      <c r="A10" s="286"/>
      <c r="B10" s="287"/>
      <c r="C10" s="287"/>
      <c r="D10" s="287"/>
      <c r="E10" s="287"/>
      <c r="F10" s="287"/>
      <c r="G10" s="287"/>
      <c r="H10" s="287"/>
      <c r="I10" s="288"/>
    </row>
    <row r="11" spans="1:19" ht="38.25" customHeight="1" thickBot="1" x14ac:dyDescent="0.25">
      <c r="A11" s="289"/>
      <c r="B11" s="290"/>
      <c r="C11" s="290"/>
      <c r="D11" s="290"/>
      <c r="E11" s="290"/>
      <c r="F11" s="290"/>
      <c r="G11" s="290"/>
      <c r="H11" s="290"/>
      <c r="I11" s="291"/>
    </row>
    <row r="12" spans="1:19" x14ac:dyDescent="0.2">
      <c r="A12"/>
      <c r="B12"/>
      <c r="C12"/>
      <c r="D12"/>
      <c r="E12"/>
      <c r="F12"/>
      <c r="G12"/>
      <c r="H12"/>
      <c r="I12"/>
    </row>
    <row r="13" spans="1:19" s="5" customFormat="1" ht="18" x14ac:dyDescent="0.25">
      <c r="A13" s="85" t="s">
        <v>121</v>
      </c>
      <c r="B13" s="301"/>
      <c r="C13" s="302"/>
      <c r="D13" s="53"/>
      <c r="E13" s="85" t="s">
        <v>122</v>
      </c>
      <c r="F13" s="303"/>
      <c r="G13" s="304"/>
      <c r="H13" s="304"/>
      <c r="I13" s="304"/>
      <c r="J13" s="102"/>
      <c r="K13" s="102"/>
      <c r="L13" s="102"/>
      <c r="M13" s="138"/>
      <c r="N13" s="138"/>
      <c r="O13" s="138"/>
      <c r="P13" s="138"/>
      <c r="Q13" s="99"/>
      <c r="R13" s="99"/>
      <c r="S13" s="99"/>
    </row>
    <row r="14" spans="1:19" s="5" customFormat="1" x14ac:dyDescent="0.2">
      <c r="A14" s="10"/>
      <c r="B14" s="10"/>
      <c r="C14" s="10"/>
      <c r="D14" s="10"/>
      <c r="E14" s="52"/>
      <c r="F14" s="10"/>
      <c r="G14" s="10"/>
      <c r="H14" s="54"/>
      <c r="I14" s="54"/>
      <c r="J14" s="102"/>
      <c r="K14" s="102"/>
      <c r="L14" s="102"/>
      <c r="M14" s="138"/>
      <c r="N14" s="138"/>
      <c r="O14" s="138"/>
      <c r="P14" s="138"/>
      <c r="Q14" s="99"/>
      <c r="R14" s="99"/>
      <c r="S14" s="99"/>
    </row>
    <row r="15" spans="1:19" s="5" customFormat="1" ht="18" x14ac:dyDescent="0.25">
      <c r="A15" s="85"/>
      <c r="B15" s="292"/>
      <c r="C15" s="292"/>
      <c r="D15" s="53"/>
      <c r="E15" s="85" t="s">
        <v>13</v>
      </c>
      <c r="F15" s="292"/>
      <c r="G15" s="292"/>
      <c r="H15" s="292"/>
      <c r="I15" s="292"/>
      <c r="J15" s="102"/>
      <c r="K15" s="102"/>
      <c r="L15" s="102"/>
      <c r="M15" s="138"/>
      <c r="N15" s="138"/>
      <c r="O15" s="138"/>
      <c r="P15" s="138"/>
      <c r="Q15" s="99"/>
      <c r="R15" s="99"/>
      <c r="S15" s="99"/>
    </row>
    <row r="16" spans="1:19" s="5" customFormat="1" ht="18" x14ac:dyDescent="0.25">
      <c r="A16" s="51"/>
      <c r="B16" s="84"/>
      <c r="C16" s="84"/>
      <c r="D16" s="20"/>
      <c r="E16" s="51"/>
      <c r="F16" s="84"/>
      <c r="G16" s="84"/>
      <c r="H16" s="84"/>
      <c r="I16" s="84"/>
      <c r="J16" s="102"/>
      <c r="K16" s="102"/>
      <c r="L16" s="102"/>
      <c r="M16" s="138"/>
      <c r="N16" s="138"/>
      <c r="O16" s="138"/>
      <c r="P16" s="138"/>
      <c r="Q16" s="99"/>
      <c r="R16" s="99"/>
      <c r="S16" s="99"/>
    </row>
    <row r="17" spans="1:19" s="5" customFormat="1" x14ac:dyDescent="0.2">
      <c r="A17" s="52"/>
      <c r="B17" s="27"/>
      <c r="C17" s="10"/>
      <c r="D17" s="10"/>
      <c r="E17" s="10"/>
      <c r="F17" s="10"/>
      <c r="G17" s="10"/>
      <c r="H17" s="10"/>
      <c r="I17" s="10"/>
      <c r="J17" s="102"/>
      <c r="K17" s="102"/>
      <c r="L17" s="138"/>
      <c r="M17" s="138"/>
      <c r="N17" s="138"/>
      <c r="O17" s="138"/>
      <c r="P17" s="138"/>
      <c r="Q17" s="99"/>
      <c r="R17" s="99"/>
      <c r="S17" s="99"/>
    </row>
    <row r="18" spans="1:19" s="5" customFormat="1" ht="18" x14ac:dyDescent="0.25">
      <c r="A18" s="85" t="s">
        <v>22</v>
      </c>
      <c r="B18" s="313" t="str">
        <f>IF(Worksheet!C13&gt;"", Worksheet!C13,"")</f>
        <v/>
      </c>
      <c r="C18" s="314"/>
      <c r="D18" s="53"/>
      <c r="E18" s="85" t="s">
        <v>24</v>
      </c>
      <c r="F18" s="303"/>
      <c r="G18" s="304"/>
      <c r="H18" s="304"/>
      <c r="I18" s="304"/>
      <c r="J18" s="102"/>
      <c r="K18" s="102"/>
      <c r="L18" s="102"/>
      <c r="M18" s="138"/>
      <c r="N18" s="138"/>
      <c r="O18" s="138"/>
      <c r="P18" s="138"/>
      <c r="Q18" s="99"/>
      <c r="R18" s="99"/>
      <c r="S18" s="99"/>
    </row>
    <row r="19" spans="1:19" s="5" customFormat="1" x14ac:dyDescent="0.2">
      <c r="A19" s="10"/>
      <c r="B19" s="10"/>
      <c r="C19" s="10"/>
      <c r="D19" s="10"/>
      <c r="E19" s="52"/>
      <c r="F19" s="10"/>
      <c r="G19" s="10"/>
      <c r="H19" s="54"/>
      <c r="I19" s="54"/>
      <c r="J19" s="102"/>
      <c r="K19" s="102"/>
      <c r="L19" s="102"/>
      <c r="M19" s="138"/>
      <c r="N19" s="138"/>
      <c r="O19" s="138"/>
      <c r="P19" s="138"/>
      <c r="Q19" s="99"/>
      <c r="R19" s="99"/>
      <c r="S19" s="99"/>
    </row>
    <row r="20" spans="1:19" s="5" customFormat="1" ht="18" x14ac:dyDescent="0.25">
      <c r="A20" s="85" t="s">
        <v>23</v>
      </c>
      <c r="B20" s="292"/>
      <c r="C20" s="292"/>
      <c r="D20" s="53"/>
      <c r="E20" s="85" t="s">
        <v>54</v>
      </c>
      <c r="F20" s="292"/>
      <c r="G20" s="292"/>
      <c r="H20" s="292"/>
      <c r="I20" s="292"/>
      <c r="J20" s="102"/>
      <c r="K20" s="102"/>
      <c r="L20" s="102"/>
      <c r="M20" s="138"/>
      <c r="N20" s="138"/>
      <c r="O20" s="138"/>
      <c r="P20" s="138"/>
      <c r="Q20" s="99"/>
      <c r="R20" s="99"/>
      <c r="S20" s="99"/>
    </row>
    <row r="21" spans="1:19" s="5" customFormat="1" ht="18" x14ac:dyDescent="0.25">
      <c r="A21" s="51"/>
      <c r="B21" s="84"/>
      <c r="C21" s="84"/>
      <c r="D21" s="20"/>
      <c r="E21" s="51"/>
      <c r="F21" s="84"/>
      <c r="G21" s="84"/>
      <c r="H21" s="84"/>
      <c r="I21" s="84"/>
      <c r="J21" s="102"/>
      <c r="K21" s="102"/>
      <c r="L21" s="102"/>
      <c r="M21" s="138"/>
      <c r="N21" s="138"/>
      <c r="O21" s="138"/>
      <c r="P21" s="138"/>
      <c r="Q21" s="99"/>
      <c r="R21" s="99"/>
      <c r="S21" s="99"/>
    </row>
    <row r="22" spans="1:19" s="5" customFormat="1" ht="18" x14ac:dyDescent="0.25">
      <c r="A22" s="316" t="s">
        <v>31</v>
      </c>
      <c r="B22" s="316"/>
      <c r="C22" s="96"/>
      <c r="D22" s="53"/>
      <c r="E22" s="51"/>
      <c r="F22" s="84"/>
      <c r="G22" s="84"/>
      <c r="H22" s="84"/>
      <c r="I22" s="84"/>
      <c r="J22" s="102"/>
      <c r="K22" s="102"/>
      <c r="L22" s="102"/>
      <c r="M22" s="138"/>
      <c r="N22" s="138"/>
      <c r="O22" s="138"/>
      <c r="P22" s="138"/>
      <c r="Q22" s="99"/>
      <c r="R22" s="99"/>
      <c r="S22" s="99"/>
    </row>
    <row r="23" spans="1:19" s="5" customFormat="1" ht="18" x14ac:dyDescent="0.25">
      <c r="A23" s="10"/>
      <c r="B23" s="55"/>
      <c r="C23" s="55"/>
      <c r="D23" s="10"/>
      <c r="E23" s="10"/>
      <c r="F23" s="55"/>
      <c r="G23" s="55"/>
      <c r="H23" s="55"/>
      <c r="I23" s="55"/>
      <c r="J23" s="102"/>
      <c r="K23" s="102"/>
      <c r="L23" s="102"/>
      <c r="M23" s="138"/>
      <c r="N23" s="138"/>
      <c r="O23" s="138"/>
      <c r="P23" s="138"/>
      <c r="Q23" s="99"/>
      <c r="R23" s="99"/>
      <c r="S23" s="99"/>
    </row>
    <row r="24" spans="1:19" s="5" customFormat="1" ht="15.75" x14ac:dyDescent="0.25">
      <c r="A24" s="315" t="s">
        <v>103</v>
      </c>
      <c r="B24" s="315"/>
      <c r="C24" s="315"/>
      <c r="D24" s="10"/>
      <c r="E24" s="10"/>
      <c r="F24" s="10"/>
      <c r="G24" s="10"/>
      <c r="H24" s="10"/>
      <c r="I24" s="10"/>
      <c r="J24" s="102"/>
      <c r="K24" s="102"/>
      <c r="L24" s="102"/>
      <c r="M24" s="138"/>
      <c r="N24" s="138"/>
      <c r="O24" s="138"/>
      <c r="P24" s="138"/>
      <c r="Q24" s="99"/>
      <c r="R24" s="99"/>
      <c r="S24" s="99"/>
    </row>
    <row r="25" spans="1:19" s="5" customFormat="1" ht="6" customHeight="1" x14ac:dyDescent="0.25">
      <c r="A25" s="78"/>
      <c r="B25" s="78"/>
      <c r="C25" s="78"/>
      <c r="D25" s="10"/>
      <c r="E25" s="10"/>
      <c r="F25" s="10"/>
      <c r="G25" s="10"/>
      <c r="H25" s="10"/>
      <c r="I25" s="10"/>
      <c r="J25" s="102"/>
      <c r="K25" s="102"/>
      <c r="L25" s="102"/>
      <c r="M25" s="138">
        <v>0</v>
      </c>
      <c r="N25" s="138"/>
      <c r="O25" s="138"/>
      <c r="P25" s="138"/>
      <c r="Q25" s="99"/>
      <c r="R25" s="99"/>
      <c r="S25" s="99"/>
    </row>
    <row r="26" spans="1:19" s="5" customFormat="1" x14ac:dyDescent="0.2">
      <c r="A26" s="27" t="s">
        <v>26</v>
      </c>
      <c r="B26" s="27"/>
      <c r="C26" s="27"/>
      <c r="D26" s="97"/>
      <c r="E26" s="306" t="s">
        <v>28</v>
      </c>
      <c r="F26" s="307"/>
      <c r="G26" s="307"/>
      <c r="H26" s="303"/>
      <c r="I26" s="305"/>
      <c r="J26" s="102"/>
      <c r="K26" s="102"/>
      <c r="L26" s="102" t="s">
        <v>60</v>
      </c>
      <c r="M26" s="138">
        <v>1</v>
      </c>
      <c r="N26" s="138"/>
      <c r="O26" s="138"/>
      <c r="P26" s="138"/>
      <c r="Q26" s="99"/>
      <c r="R26" s="99"/>
      <c r="S26" s="99"/>
    </row>
    <row r="27" spans="1:19" s="5" customFormat="1" ht="8.1" customHeight="1" x14ac:dyDescent="0.2">
      <c r="A27" s="27"/>
      <c r="B27" s="10"/>
      <c r="C27" s="10"/>
      <c r="D27" s="76"/>
      <c r="E27" s="74"/>
      <c r="F27" s="75"/>
      <c r="G27" s="75"/>
      <c r="H27" s="11"/>
      <c r="I27" s="12"/>
      <c r="J27" s="102"/>
      <c r="K27" s="102"/>
      <c r="L27" s="102" t="s">
        <v>61</v>
      </c>
      <c r="M27" s="138">
        <v>2</v>
      </c>
      <c r="N27" s="138"/>
      <c r="O27" s="138"/>
      <c r="P27" s="138"/>
      <c r="Q27" s="99"/>
      <c r="R27" s="99"/>
      <c r="S27" s="99"/>
    </row>
    <row r="28" spans="1:19" s="5" customFormat="1" ht="15.75" x14ac:dyDescent="0.25">
      <c r="A28" s="10" t="s">
        <v>14</v>
      </c>
      <c r="B28" s="10"/>
      <c r="C28" s="13"/>
      <c r="D28" s="192"/>
      <c r="E28" s="27" t="s">
        <v>15</v>
      </c>
      <c r="F28" s="10"/>
      <c r="G28" s="10"/>
      <c r="H28" s="10"/>
      <c r="I28" s="10"/>
      <c r="J28" s="102"/>
      <c r="K28" s="102"/>
      <c r="L28" s="102" t="s">
        <v>143</v>
      </c>
      <c r="M28" s="138">
        <v>3</v>
      </c>
      <c r="N28" s="138"/>
      <c r="O28" s="138"/>
      <c r="P28" s="138"/>
      <c r="Q28" s="99"/>
      <c r="R28" s="99"/>
      <c r="S28" s="99"/>
    </row>
    <row r="29" spans="1:19" s="5" customFormat="1" ht="15.75" x14ac:dyDescent="0.25">
      <c r="A29" s="10"/>
      <c r="B29" s="10"/>
      <c r="C29" s="10"/>
      <c r="D29" s="10"/>
      <c r="E29" s="27" t="s">
        <v>27</v>
      </c>
      <c r="F29" s="10"/>
      <c r="G29" s="10"/>
      <c r="H29" s="10"/>
      <c r="I29" s="10"/>
      <c r="J29" s="102"/>
      <c r="K29" s="102"/>
      <c r="L29" s="102"/>
      <c r="M29" s="138"/>
      <c r="N29" s="138"/>
      <c r="O29" s="138"/>
      <c r="P29" s="138"/>
      <c r="Q29" s="99"/>
      <c r="R29" s="99"/>
      <c r="S29" s="99"/>
    </row>
    <row r="30" spans="1:19" s="5" customFormat="1" ht="7.5" customHeight="1" x14ac:dyDescent="0.2">
      <c r="A30" s="10"/>
      <c r="B30" s="10"/>
      <c r="C30" s="10"/>
      <c r="D30" s="27"/>
      <c r="E30" s="27"/>
      <c r="F30" s="10"/>
      <c r="G30" s="10"/>
      <c r="H30" s="10"/>
      <c r="I30" s="10"/>
      <c r="J30" s="102"/>
      <c r="K30" s="102"/>
      <c r="L30" s="102"/>
      <c r="M30" s="138"/>
      <c r="N30" s="138"/>
      <c r="O30" s="138"/>
      <c r="P30" s="138"/>
      <c r="Q30" s="99"/>
      <c r="R30" s="99"/>
      <c r="S30" s="99"/>
    </row>
    <row r="31" spans="1:19" s="5" customForma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2"/>
      <c r="K31" s="102"/>
      <c r="L31" s="102"/>
      <c r="M31" s="138"/>
      <c r="N31" s="138"/>
      <c r="O31" s="138"/>
      <c r="P31" s="138"/>
      <c r="Q31" s="99"/>
      <c r="R31" s="99"/>
      <c r="S31" s="99"/>
    </row>
    <row r="32" spans="1:19" x14ac:dyDescent="0.2">
      <c r="A32" s="293" t="s">
        <v>52</v>
      </c>
      <c r="B32" s="294"/>
      <c r="C32" s="294"/>
      <c r="D32" s="294"/>
      <c r="E32" s="294"/>
      <c r="F32" s="294"/>
      <c r="G32" s="294"/>
      <c r="H32" s="294"/>
      <c r="I32" s="295"/>
    </row>
    <row r="33" spans="1:19" ht="9.75" customHeight="1" x14ac:dyDescent="0.35">
      <c r="A33" s="56"/>
      <c r="B33" s="57"/>
      <c r="C33" s="57"/>
      <c r="D33" s="57"/>
      <c r="E33" s="57"/>
      <c r="F33" s="57"/>
      <c r="G33" s="57"/>
      <c r="H33" s="57"/>
      <c r="I33" s="57"/>
    </row>
    <row r="34" spans="1:19" s="5" customFormat="1" ht="18" x14ac:dyDescent="0.25">
      <c r="A34" s="36" t="s">
        <v>16</v>
      </c>
      <c r="B34" s="312" t="str">
        <f>IF(Worksheet!C9&gt;"", Worksheet!C9, "")</f>
        <v>TRACK &amp; FIELD</v>
      </c>
      <c r="C34" s="312"/>
      <c r="D34" s="58"/>
      <c r="E34" s="36" t="s">
        <v>17</v>
      </c>
      <c r="F34" s="32" t="str">
        <f>IF(Worksheet!$J$11&gt;"", Worksheet!$J$11,"")</f>
        <v/>
      </c>
      <c r="G34" s="36" t="s">
        <v>48</v>
      </c>
      <c r="H34" s="53"/>
      <c r="I34" s="77" t="str">
        <f>IF(Worksheet!J9&gt;"", Worksheet!J9, "")</f>
        <v/>
      </c>
      <c r="J34" s="138"/>
      <c r="K34" s="138"/>
      <c r="L34" s="138"/>
      <c r="M34" s="138"/>
      <c r="N34" s="138"/>
      <c r="O34" s="138"/>
      <c r="P34" s="138"/>
      <c r="Q34" s="99"/>
      <c r="R34" s="99"/>
      <c r="S34" s="99"/>
    </row>
    <row r="35" spans="1:19" s="5" customFormat="1" ht="18" x14ac:dyDescent="0.25">
      <c r="A35" s="53"/>
      <c r="B35" s="53"/>
      <c r="C35" s="53"/>
      <c r="D35" s="53"/>
      <c r="E35" s="53"/>
      <c r="F35" s="53"/>
      <c r="G35" s="53"/>
      <c r="H35" s="53"/>
      <c r="I35" s="60"/>
      <c r="J35" s="138"/>
      <c r="K35" s="138"/>
      <c r="L35" s="138"/>
      <c r="M35" s="138"/>
      <c r="N35" s="138"/>
      <c r="O35" s="138"/>
      <c r="P35" s="138"/>
      <c r="Q35" s="99"/>
      <c r="R35" s="99"/>
      <c r="S35" s="99"/>
    </row>
    <row r="36" spans="1:19" s="5" customFormat="1" ht="18" x14ac:dyDescent="0.25">
      <c r="A36" s="36" t="s">
        <v>20</v>
      </c>
      <c r="B36" s="312" t="str">
        <f>IF(Worksheet!C11&gt;"", Worksheet!C11, "")</f>
        <v/>
      </c>
      <c r="C36" s="312"/>
      <c r="D36" s="53"/>
      <c r="E36" s="53"/>
      <c r="F36" s="53"/>
      <c r="G36" s="36" t="s">
        <v>77</v>
      </c>
      <c r="H36" s="20"/>
      <c r="I36" s="133" t="str">
        <f>IF(Worksheet!J13&gt;"", Worksheet!J13, "")</f>
        <v>DISTRICT</v>
      </c>
      <c r="J36" s="138"/>
      <c r="K36" s="138"/>
      <c r="L36" s="138"/>
      <c r="M36" s="138"/>
      <c r="N36" s="138"/>
      <c r="O36" s="138"/>
      <c r="P36" s="138"/>
      <c r="Q36" s="99"/>
      <c r="R36" s="99"/>
      <c r="S36" s="99"/>
    </row>
    <row r="37" spans="1:19" s="5" customFormat="1" x14ac:dyDescent="0.2">
      <c r="A37" s="61"/>
      <c r="B37" s="62"/>
      <c r="C37" s="62"/>
      <c r="D37" s="53"/>
      <c r="E37" s="53"/>
      <c r="F37" s="53"/>
      <c r="G37" s="53"/>
      <c r="H37" s="53"/>
      <c r="I37" s="53"/>
      <c r="J37" s="138"/>
      <c r="K37" s="138"/>
      <c r="L37" s="138"/>
      <c r="M37" s="138"/>
      <c r="N37" s="138"/>
      <c r="O37" s="138"/>
      <c r="P37" s="138"/>
      <c r="Q37" s="99"/>
      <c r="R37" s="99"/>
      <c r="S37" s="99"/>
    </row>
    <row r="38" spans="1:19" s="5" customFormat="1" ht="18" x14ac:dyDescent="0.25">
      <c r="A38" s="36" t="s">
        <v>111</v>
      </c>
      <c r="B38" s="311" t="str">
        <f>IF(Worksheet!C15&gt;0, Worksheet!C15, "")</f>
        <v/>
      </c>
      <c r="C38" s="311"/>
      <c r="D38" s="53"/>
      <c r="E38" s="53"/>
      <c r="F38" s="53"/>
      <c r="G38" s="53"/>
      <c r="H38" s="53"/>
      <c r="I38" s="53"/>
      <c r="J38" s="138"/>
      <c r="K38" s="138"/>
      <c r="L38" s="138"/>
      <c r="M38" s="138"/>
      <c r="N38" s="138"/>
      <c r="O38" s="138"/>
      <c r="P38" s="138"/>
      <c r="Q38" s="99"/>
      <c r="R38" s="99"/>
      <c r="S38" s="99"/>
    </row>
    <row r="39" spans="1:19" s="5" customFormat="1" x14ac:dyDescent="0.2">
      <c r="A39" s="61"/>
      <c r="B39" s="63"/>
      <c r="C39" s="53"/>
      <c r="D39" s="53"/>
      <c r="E39" s="53"/>
      <c r="F39" s="53"/>
      <c r="G39" s="61"/>
      <c r="H39" s="53"/>
      <c r="I39" s="38"/>
      <c r="J39" s="138"/>
      <c r="K39" s="138"/>
      <c r="L39" s="138"/>
      <c r="M39" s="138"/>
      <c r="N39" s="138"/>
      <c r="O39" s="138"/>
      <c r="P39" s="138"/>
      <c r="Q39" s="99"/>
      <c r="R39" s="99"/>
      <c r="S39" s="99"/>
    </row>
    <row r="40" spans="1:19" s="5" customFormat="1" ht="15.75" hidden="1" x14ac:dyDescent="0.25">
      <c r="A40" s="64" t="s">
        <v>0</v>
      </c>
      <c r="B40" s="53"/>
      <c r="C40" s="53"/>
      <c r="D40" s="53"/>
      <c r="E40" s="53"/>
      <c r="F40" s="53"/>
      <c r="G40" s="53"/>
      <c r="H40" s="53"/>
      <c r="I40" s="53"/>
      <c r="J40" s="138"/>
      <c r="K40" s="138"/>
      <c r="L40" s="138"/>
      <c r="M40" s="138"/>
      <c r="N40" s="138"/>
      <c r="O40" s="138"/>
      <c r="P40" s="138"/>
      <c r="Q40" s="99"/>
      <c r="R40" s="99"/>
      <c r="S40" s="99"/>
    </row>
    <row r="41" spans="1:19" s="5" customFormat="1" ht="18" hidden="1" x14ac:dyDescent="0.25">
      <c r="A41" s="64"/>
      <c r="B41" s="36" t="s">
        <v>51</v>
      </c>
      <c r="C41" s="90">
        <f>SUMIFS(Worksheet!I21:I81,Worksheet!C21:C81,"pre-sale",Worksheet!E21:E81,"adult")</f>
        <v>0</v>
      </c>
      <c r="D41" s="53" t="s">
        <v>3</v>
      </c>
      <c r="E41" s="155">
        <v>6</v>
      </c>
      <c r="F41" s="53"/>
      <c r="G41" s="7">
        <f>E41*C41</f>
        <v>0</v>
      </c>
      <c r="H41" s="65"/>
      <c r="I41" s="6"/>
      <c r="J41" s="138"/>
      <c r="K41" s="138"/>
      <c r="L41" s="138"/>
      <c r="M41" s="138"/>
      <c r="N41" s="138"/>
      <c r="O41" s="138"/>
      <c r="P41" s="138"/>
      <c r="Q41" s="99"/>
      <c r="R41" s="99"/>
      <c r="S41" s="99"/>
    </row>
    <row r="42" spans="1:19" s="5" customFormat="1" ht="15.75" hidden="1" x14ac:dyDescent="0.25">
      <c r="A42" s="64"/>
      <c r="B42" s="59"/>
      <c r="C42" s="91"/>
      <c r="D42" s="53"/>
      <c r="E42" s="66"/>
      <c r="F42" s="53"/>
      <c r="G42" s="67"/>
      <c r="H42" s="65"/>
      <c r="I42" s="53"/>
      <c r="J42" s="138"/>
      <c r="K42" s="138"/>
      <c r="L42" s="138"/>
      <c r="M42" s="138"/>
      <c r="N42" s="138"/>
      <c r="O42" s="138"/>
      <c r="P42" s="138"/>
      <c r="Q42" s="99"/>
      <c r="R42" s="99"/>
      <c r="S42" s="99"/>
    </row>
    <row r="43" spans="1:19" s="5" customFormat="1" ht="18" hidden="1" x14ac:dyDescent="0.25">
      <c r="A43" s="64"/>
      <c r="B43" s="36" t="s">
        <v>32</v>
      </c>
      <c r="C43" s="90">
        <f>SUMIFS(Worksheet!I21:I81,Worksheet!C21:C81,"pre-sale",Worksheet!E21:E81,"student")</f>
        <v>0</v>
      </c>
      <c r="D43" s="29" t="s">
        <v>33</v>
      </c>
      <c r="E43" s="156">
        <v>4</v>
      </c>
      <c r="F43" s="53"/>
      <c r="G43" s="7">
        <f>E43*C43</f>
        <v>0</v>
      </c>
      <c r="H43" s="65"/>
      <c r="I43" s="53"/>
      <c r="J43" s="138"/>
      <c r="K43" s="138"/>
      <c r="L43" s="138"/>
      <c r="M43" s="138"/>
      <c r="N43" s="138"/>
      <c r="O43" s="138"/>
      <c r="P43" s="138"/>
      <c r="Q43" s="99"/>
      <c r="R43" s="99"/>
      <c r="S43" s="99"/>
    </row>
    <row r="44" spans="1:19" s="5" customFormat="1" ht="15.75" hidden="1" x14ac:dyDescent="0.25">
      <c r="A44" s="64"/>
      <c r="B44" s="59"/>
      <c r="C44" s="61"/>
      <c r="D44" s="53"/>
      <c r="E44" s="65"/>
      <c r="F44" s="53"/>
      <c r="G44" s="20"/>
      <c r="H44" s="65"/>
      <c r="I44" s="53"/>
      <c r="J44" s="138"/>
      <c r="K44" s="138"/>
      <c r="L44" s="138"/>
      <c r="M44" s="138"/>
      <c r="N44" s="138"/>
      <c r="O44" s="138"/>
      <c r="P44" s="138"/>
      <c r="Q44" s="99"/>
      <c r="R44" s="99"/>
      <c r="S44" s="99"/>
    </row>
    <row r="45" spans="1:19" s="5" customFormat="1" ht="18" hidden="1" x14ac:dyDescent="0.25">
      <c r="A45" s="64"/>
      <c r="B45" s="36" t="s">
        <v>70</v>
      </c>
      <c r="C45" s="90">
        <f>SUMIF(Worksheet!$C$21:$C$81,"Gate Sales",Worksheet!$I$21:$I$81)</f>
        <v>0</v>
      </c>
      <c r="D45" s="29" t="s">
        <v>33</v>
      </c>
      <c r="E45" s="156">
        <v>6</v>
      </c>
      <c r="F45" s="53"/>
      <c r="G45" s="7">
        <f>E45*C45</f>
        <v>0</v>
      </c>
      <c r="H45" s="65"/>
      <c r="I45" s="53"/>
      <c r="J45" s="138"/>
      <c r="K45" s="138"/>
      <c r="L45" s="138"/>
      <c r="M45" s="138"/>
      <c r="N45" s="138"/>
      <c r="O45" s="138"/>
      <c r="P45" s="138"/>
      <c r="Q45" s="99"/>
      <c r="R45" s="99"/>
      <c r="S45" s="99"/>
    </row>
    <row r="46" spans="1:19" s="5" customFormat="1" ht="15.75" hidden="1" x14ac:dyDescent="0.25">
      <c r="A46" s="64"/>
      <c r="B46" s="59"/>
      <c r="C46" s="61"/>
      <c r="D46" s="53"/>
      <c r="E46" s="65"/>
      <c r="F46" s="53"/>
      <c r="G46" s="20"/>
      <c r="H46" s="65"/>
      <c r="I46" s="53"/>
      <c r="J46" s="138"/>
      <c r="K46" s="138"/>
      <c r="L46" s="138"/>
      <c r="M46" s="138"/>
      <c r="N46" s="138"/>
      <c r="O46" s="138"/>
      <c r="P46" s="138"/>
      <c r="Q46" s="99"/>
      <c r="R46" s="99"/>
      <c r="S46" s="99"/>
    </row>
    <row r="47" spans="1:19" s="5" customFormat="1" ht="18" hidden="1" x14ac:dyDescent="0.25">
      <c r="A47" s="64"/>
      <c r="B47" s="36" t="s">
        <v>29</v>
      </c>
      <c r="C47" s="81">
        <f>Worksheet!$C$86</f>
        <v>0</v>
      </c>
      <c r="D47" s="53"/>
      <c r="E47" s="92" t="e">
        <f>IF(SUM(G41:G45)=SUM(Worksheet!O22:O80),"","ABOVE ADMISSIONS DOES NOT MATCH THE REVENUE WORKSHEET TAB")</f>
        <v>#REF!</v>
      </c>
      <c r="F47" s="53"/>
      <c r="H47" s="65"/>
      <c r="I47" s="53"/>
      <c r="J47" s="138"/>
      <c r="K47" s="138"/>
      <c r="L47" s="138"/>
      <c r="M47" s="138"/>
      <c r="N47" s="138"/>
      <c r="O47" s="138"/>
      <c r="P47" s="138"/>
      <c r="Q47" s="99"/>
      <c r="R47" s="99"/>
      <c r="S47" s="99"/>
    </row>
    <row r="48" spans="1:19" s="5" customFormat="1" ht="15.75" hidden="1" x14ac:dyDescent="0.25">
      <c r="A48" s="64"/>
      <c r="B48" s="59"/>
      <c r="C48" s="68"/>
      <c r="D48" s="53"/>
      <c r="E48" s="65"/>
      <c r="F48" s="53"/>
      <c r="G48" s="53"/>
      <c r="H48" s="65"/>
      <c r="I48" s="53"/>
      <c r="J48" s="138"/>
      <c r="K48" s="138"/>
      <c r="L48" s="138"/>
      <c r="M48" s="138"/>
      <c r="N48" s="138"/>
      <c r="O48" s="138"/>
      <c r="P48" s="138"/>
      <c r="Q48" s="99"/>
      <c r="R48" s="99"/>
      <c r="S48" s="99"/>
    </row>
    <row r="49" spans="1:19" s="5" customFormat="1" ht="18.75" hidden="1" thickBot="1" x14ac:dyDescent="0.3">
      <c r="A49" s="64"/>
      <c r="B49" s="36" t="s">
        <v>25</v>
      </c>
      <c r="C49" s="30">
        <f>SUM(C41:C47)</f>
        <v>0</v>
      </c>
      <c r="D49" s="53"/>
      <c r="E49" s="53"/>
      <c r="F49" s="53"/>
      <c r="G49" s="53"/>
      <c r="H49" s="53"/>
      <c r="I49" s="53"/>
      <c r="J49" s="138"/>
      <c r="K49" s="138"/>
      <c r="L49" s="138"/>
      <c r="M49" s="138"/>
      <c r="N49" s="138"/>
      <c r="O49" s="138"/>
      <c r="P49" s="138"/>
      <c r="Q49" s="99"/>
      <c r="R49" s="99"/>
      <c r="S49" s="99"/>
    </row>
    <row r="50" spans="1:19" s="5" customFormat="1" ht="18.75" hidden="1" thickTop="1" x14ac:dyDescent="0.25">
      <c r="A50" s="64"/>
      <c r="B50" s="36"/>
      <c r="C50" s="81"/>
      <c r="D50" s="53"/>
      <c r="E50" s="53"/>
      <c r="F50" s="53"/>
      <c r="G50" s="53"/>
      <c r="H50" s="53"/>
      <c r="I50" s="53"/>
      <c r="J50" s="138"/>
      <c r="K50" s="138"/>
      <c r="L50" s="138"/>
      <c r="M50" s="138"/>
      <c r="N50" s="138"/>
      <c r="O50" s="138"/>
      <c r="P50" s="138"/>
      <c r="Q50" s="99"/>
      <c r="R50" s="99"/>
      <c r="S50" s="99"/>
    </row>
    <row r="51" spans="1:19" s="5" customFormat="1" ht="15.75" x14ac:dyDescent="0.25">
      <c r="A51" s="64" t="s">
        <v>1</v>
      </c>
      <c r="B51" s="53"/>
      <c r="C51" s="53"/>
      <c r="D51" s="53"/>
      <c r="E51" s="53"/>
      <c r="F51" s="53"/>
      <c r="G51" s="53"/>
      <c r="H51" s="53"/>
      <c r="I51" s="53"/>
      <c r="J51" s="138"/>
      <c r="K51" s="138"/>
      <c r="L51" s="138"/>
      <c r="M51" s="138"/>
      <c r="N51" s="138"/>
      <c r="O51" s="138"/>
      <c r="P51" s="138"/>
      <c r="Q51" s="99"/>
      <c r="R51" s="99"/>
      <c r="S51" s="99"/>
    </row>
    <row r="52" spans="1:19" s="5" customFormat="1" ht="18" x14ac:dyDescent="0.25">
      <c r="A52" s="59">
        <v>1</v>
      </c>
      <c r="B52" s="20" t="s">
        <v>138</v>
      </c>
      <c r="C52" s="53"/>
      <c r="D52" s="53"/>
      <c r="E52" s="36"/>
      <c r="F52" s="53"/>
      <c r="G52" s="6">
        <f>Worksheet!$K$22</f>
        <v>0</v>
      </c>
      <c r="H52" s="65"/>
      <c r="I52" s="92"/>
      <c r="J52" s="138"/>
      <c r="K52" s="138"/>
      <c r="L52" s="138"/>
      <c r="M52" s="138"/>
      <c r="N52" s="138"/>
      <c r="O52" s="138"/>
      <c r="P52" s="138"/>
      <c r="Q52" s="99"/>
      <c r="R52" s="99"/>
      <c r="S52" s="99"/>
    </row>
    <row r="53" spans="1:19" s="5" customFormat="1" ht="15.75" x14ac:dyDescent="0.25">
      <c r="A53" s="64"/>
      <c r="B53" s="53"/>
      <c r="C53" s="53"/>
      <c r="D53" s="53"/>
      <c r="E53" s="59"/>
      <c r="F53" s="53"/>
      <c r="G53" s="66"/>
      <c r="H53" s="65"/>
      <c r="I53" s="65"/>
      <c r="J53" s="138"/>
      <c r="K53" s="138"/>
      <c r="L53" s="138"/>
      <c r="M53" s="138"/>
      <c r="N53" s="138"/>
      <c r="O53" s="138"/>
      <c r="P53" s="138"/>
      <c r="Q53" s="99"/>
      <c r="R53" s="99"/>
      <c r="S53" s="99"/>
    </row>
    <row r="54" spans="1:19" s="5" customFormat="1" ht="18" x14ac:dyDescent="0.25">
      <c r="A54" s="59">
        <v>1</v>
      </c>
      <c r="B54" s="20" t="s">
        <v>137</v>
      </c>
      <c r="C54" s="53"/>
      <c r="D54" s="53"/>
      <c r="E54" s="36"/>
      <c r="F54" s="53"/>
      <c r="G54" s="6">
        <f>Worksheet!$K$24</f>
        <v>0</v>
      </c>
      <c r="H54" s="65"/>
      <c r="I54" s="92"/>
      <c r="J54" s="138"/>
      <c r="K54" s="138"/>
      <c r="L54" s="138"/>
      <c r="M54" s="138"/>
      <c r="N54" s="138"/>
      <c r="O54" s="138"/>
      <c r="P54" s="138"/>
      <c r="Q54" s="99"/>
      <c r="R54" s="99"/>
      <c r="S54" s="99"/>
    </row>
    <row r="55" spans="1:19" s="5" customFormat="1" ht="15.75" x14ac:dyDescent="0.25">
      <c r="A55" s="64"/>
      <c r="B55" s="53"/>
      <c r="C55" s="53"/>
      <c r="D55" s="53"/>
      <c r="E55" s="59"/>
      <c r="F55" s="53"/>
      <c r="G55" s="66"/>
      <c r="H55" s="65"/>
      <c r="I55" s="65"/>
      <c r="J55" s="138"/>
      <c r="K55" s="138"/>
      <c r="L55" s="138"/>
      <c r="M55" s="138"/>
      <c r="N55" s="138"/>
      <c r="O55" s="138"/>
      <c r="P55" s="138"/>
      <c r="Q55" s="99"/>
      <c r="R55" s="99"/>
      <c r="S55" s="99"/>
    </row>
    <row r="56" spans="1:19" s="5" customFormat="1" ht="18" hidden="1" x14ac:dyDescent="0.25">
      <c r="A56" s="36" t="s">
        <v>13</v>
      </c>
      <c r="B56" s="20" t="s">
        <v>69</v>
      </c>
      <c r="C56" s="20" t="s">
        <v>13</v>
      </c>
      <c r="D56" s="53"/>
      <c r="E56" s="36"/>
      <c r="F56" s="53"/>
      <c r="G56" s="6">
        <f>+Worksheet!G111</f>
        <v>0</v>
      </c>
      <c r="H56" s="65"/>
      <c r="I56" s="65"/>
      <c r="J56" s="138"/>
      <c r="K56" s="138"/>
      <c r="L56" s="138"/>
      <c r="M56" s="138"/>
      <c r="N56" s="138"/>
      <c r="O56" s="138"/>
      <c r="P56" s="138"/>
      <c r="Q56" s="99"/>
      <c r="R56" s="99"/>
      <c r="S56" s="99"/>
    </row>
    <row r="57" spans="1:19" s="5" customFormat="1" ht="15.75" hidden="1" x14ac:dyDescent="0.25">
      <c r="A57" s="64"/>
      <c r="B57" s="53"/>
      <c r="C57" s="53"/>
      <c r="D57" s="53"/>
      <c r="E57" s="53"/>
      <c r="F57" s="53"/>
      <c r="G57" s="66"/>
      <c r="H57" s="65"/>
      <c r="I57" s="65"/>
      <c r="J57" s="138"/>
      <c r="K57" s="138"/>
      <c r="L57" s="138"/>
      <c r="M57" s="138"/>
      <c r="N57" s="138"/>
      <c r="O57" s="138"/>
      <c r="P57" s="138"/>
      <c r="Q57" s="99"/>
      <c r="R57" s="99"/>
      <c r="S57" s="99"/>
    </row>
    <row r="58" spans="1:19" s="5" customFormat="1" ht="17.25" hidden="1" customHeight="1" x14ac:dyDescent="0.25">
      <c r="A58" s="36" t="s">
        <v>13</v>
      </c>
      <c r="B58" s="20" t="s">
        <v>117</v>
      </c>
      <c r="C58" s="64"/>
      <c r="D58" s="53"/>
      <c r="E58" s="53"/>
      <c r="F58" s="53"/>
      <c r="G58" s="98">
        <v>0</v>
      </c>
      <c r="H58" s="65"/>
      <c r="J58" s="138"/>
      <c r="K58" s="138"/>
      <c r="L58" s="138"/>
      <c r="M58" s="138"/>
      <c r="N58" s="138"/>
      <c r="O58" s="138"/>
      <c r="P58" s="138"/>
      <c r="Q58" s="99"/>
      <c r="R58" s="99"/>
      <c r="S58" s="99"/>
    </row>
    <row r="59" spans="1:19" s="5" customFormat="1" ht="15.75" hidden="1" x14ac:dyDescent="0.25">
      <c r="A59" s="64"/>
      <c r="B59" s="53"/>
      <c r="C59" s="53"/>
      <c r="D59" s="53"/>
      <c r="E59" s="53"/>
      <c r="F59" s="53"/>
      <c r="G59" s="65"/>
      <c r="H59" s="65"/>
      <c r="I59" s="65"/>
      <c r="J59" s="138"/>
      <c r="K59" s="138"/>
      <c r="L59" s="138"/>
      <c r="M59" s="138"/>
      <c r="N59" s="138"/>
      <c r="O59" s="138"/>
      <c r="P59" s="138"/>
      <c r="Q59" s="99"/>
      <c r="R59" s="99"/>
      <c r="S59" s="99"/>
    </row>
    <row r="60" spans="1:19" s="5" customFormat="1" ht="21" thickBot="1" x14ac:dyDescent="0.35">
      <c r="B60" s="53"/>
      <c r="C60" s="53"/>
      <c r="D60" s="53"/>
      <c r="E60" s="53"/>
      <c r="F60" s="53"/>
      <c r="G60" s="69" t="s">
        <v>140</v>
      </c>
      <c r="H60" s="65"/>
      <c r="I60" s="31">
        <f>SUM(G52:G58)</f>
        <v>0</v>
      </c>
      <c r="J60" s="138"/>
      <c r="K60" s="138"/>
      <c r="L60" s="138"/>
      <c r="M60" s="138"/>
      <c r="N60" s="138"/>
      <c r="O60" s="138"/>
      <c r="P60" s="138"/>
      <c r="Q60" s="99"/>
      <c r="R60" s="99"/>
      <c r="S60" s="99"/>
    </row>
    <row r="61" spans="1:19" s="5" customFormat="1" ht="16.5" thickTop="1" x14ac:dyDescent="0.25">
      <c r="A61" s="64" t="s">
        <v>2</v>
      </c>
      <c r="B61" s="53"/>
      <c r="C61" s="53"/>
      <c r="D61" s="53"/>
      <c r="E61" s="53"/>
      <c r="F61" s="53"/>
      <c r="G61" s="65"/>
      <c r="H61" s="65"/>
      <c r="I61" s="65"/>
      <c r="J61" s="138"/>
      <c r="K61" s="138"/>
      <c r="L61" s="138"/>
      <c r="M61" s="138"/>
      <c r="N61" s="138"/>
      <c r="O61" s="138"/>
      <c r="P61" s="138"/>
      <c r="Q61" s="99"/>
      <c r="R61" s="99"/>
      <c r="S61" s="99"/>
    </row>
    <row r="62" spans="1:19" s="5" customFormat="1" ht="24.75" customHeight="1" x14ac:dyDescent="0.25">
      <c r="A62" s="53">
        <v>1</v>
      </c>
      <c r="B62" s="320" t="s">
        <v>100</v>
      </c>
      <c r="C62" s="320"/>
      <c r="D62" s="53"/>
      <c r="E62" s="321"/>
      <c r="F62" s="321"/>
      <c r="G62" s="137">
        <f>+Worksheet!G114</f>
        <v>0</v>
      </c>
      <c r="H62" s="65"/>
      <c r="I62" s="145"/>
      <c r="J62" s="159"/>
      <c r="K62" s="138"/>
      <c r="L62" s="138"/>
      <c r="M62" s="138"/>
      <c r="N62" s="138"/>
      <c r="O62" s="138"/>
      <c r="P62" s="138"/>
      <c r="Q62" s="99"/>
      <c r="R62" s="99"/>
      <c r="S62" s="99"/>
    </row>
    <row r="63" spans="1:19" s="5" customFormat="1" ht="18" x14ac:dyDescent="0.25">
      <c r="A63" s="53"/>
      <c r="B63" s="53"/>
      <c r="C63" s="53"/>
      <c r="D63" s="53"/>
      <c r="E63" s="53"/>
      <c r="F63" s="53"/>
      <c r="G63" s="119"/>
      <c r="H63" s="65"/>
      <c r="I63" s="132" t="s">
        <v>71</v>
      </c>
      <c r="J63" s="138" t="s">
        <v>72</v>
      </c>
      <c r="K63" s="138"/>
      <c r="L63" s="138"/>
      <c r="M63" s="138"/>
      <c r="N63" s="138"/>
      <c r="O63" s="138"/>
      <c r="P63" s="138"/>
      <c r="Q63" s="99"/>
      <c r="R63" s="99"/>
      <c r="S63" s="99"/>
    </row>
    <row r="64" spans="1:19" s="5" customFormat="1" ht="18" x14ac:dyDescent="0.25">
      <c r="A64" s="59">
        <v>2</v>
      </c>
      <c r="B64" s="322" t="s">
        <v>101</v>
      </c>
      <c r="C64" s="320"/>
      <c r="D64" s="53"/>
      <c r="E64" s="138"/>
      <c r="F64" s="53"/>
      <c r="G64" s="28">
        <f>+Worksheet!O114</f>
        <v>0</v>
      </c>
      <c r="H64" s="65"/>
      <c r="I64" s="130"/>
      <c r="J64" s="160" t="str">
        <f>IF(+J65="$","$",ROUND(J65,2))</f>
        <v>$</v>
      </c>
      <c r="K64" s="138"/>
      <c r="L64" s="138"/>
      <c r="M64" s="138"/>
      <c r="N64" s="138"/>
      <c r="O64" s="138"/>
      <c r="P64" s="138"/>
      <c r="Q64" s="99"/>
      <c r="R64" s="99"/>
      <c r="S64" s="99"/>
    </row>
    <row r="65" spans="1:19" s="5" customFormat="1" ht="18" x14ac:dyDescent="0.25">
      <c r="A65" s="53"/>
      <c r="B65" s="53"/>
      <c r="C65" s="53"/>
      <c r="D65" s="53"/>
      <c r="E65" s="138"/>
      <c r="F65" s="53"/>
      <c r="G65" s="119"/>
      <c r="H65" s="65"/>
      <c r="I65" s="131" t="str">
        <f>IF(SUM(G52:G58)*0.15=0,"$",IF(SUM(G52:G58)-SUM(G62:G66)&lt;0.01,0,IF(SUM(G52:G58)&lt;1500,SUM(G52:G58)*ROUNDDOWN((SUM(G52:G58)/10000),3),SUM(G52:G58)*0.15)))</f>
        <v>$</v>
      </c>
      <c r="J65" s="161" t="str">
        <f>IF(SUM(G52:G58)*0.05=0,"$",IF(SUM(G52:G58)-SUM(G62:G66)&lt;0.01,0,IF(SUM(G52:G58)&lt;500,SUM(G52:G58)*ROUNDDOWN((SUM(G52:G58)/10000),3),SUM(G52:G58)*0.05)))</f>
        <v>$</v>
      </c>
      <c r="K65" s="138"/>
      <c r="L65" s="138"/>
      <c r="M65" s="138"/>
      <c r="N65" s="138"/>
      <c r="O65" s="138"/>
      <c r="P65" s="138"/>
      <c r="Q65" s="99"/>
      <c r="R65" s="99"/>
      <c r="S65" s="99"/>
    </row>
    <row r="66" spans="1:19" s="5" customFormat="1" ht="18" x14ac:dyDescent="0.25">
      <c r="A66" s="59">
        <v>3</v>
      </c>
      <c r="B66" s="317" t="s">
        <v>102</v>
      </c>
      <c r="C66" s="258"/>
      <c r="D66" s="258"/>
      <c r="E66" s="258"/>
      <c r="F66" s="53"/>
      <c r="G66" s="169">
        <f>+Worksheet!G130</f>
        <v>0</v>
      </c>
      <c r="H66" s="65"/>
      <c r="I66" s="99" t="s">
        <v>68</v>
      </c>
      <c r="J66" s="138"/>
      <c r="K66" s="138"/>
      <c r="L66" s="138"/>
      <c r="M66" s="138"/>
      <c r="N66" s="138"/>
      <c r="O66" s="138"/>
      <c r="P66" s="138"/>
      <c r="Q66" s="99"/>
      <c r="R66" s="99"/>
      <c r="S66" s="99"/>
    </row>
    <row r="67" spans="1:19" s="5" customFormat="1" ht="18" x14ac:dyDescent="0.25">
      <c r="A67" s="59"/>
      <c r="B67" s="20"/>
      <c r="C67"/>
      <c r="D67"/>
      <c r="E67"/>
      <c r="F67" s="53"/>
      <c r="G67" s="82"/>
      <c r="H67" s="65"/>
      <c r="I67" s="99"/>
      <c r="J67" s="138"/>
      <c r="K67" s="138"/>
      <c r="L67" s="138"/>
      <c r="M67" s="138"/>
      <c r="N67" s="138"/>
      <c r="O67" s="138"/>
      <c r="P67" s="138"/>
      <c r="Q67" s="99"/>
      <c r="R67" s="99"/>
      <c r="S67" s="99"/>
    </row>
    <row r="68" spans="1:19" x14ac:dyDescent="0.2">
      <c r="A68" s="108"/>
      <c r="D68" s="107" t="str">
        <f>IF($I$37="$","",IF($I$37=$I$57," ","CHANGE PERCENTAGE,"))</f>
        <v xml:space="preserve"> </v>
      </c>
      <c r="E68" s="107"/>
      <c r="F68" s="107" t="str">
        <f>IF($I$37="$","",IF($I$37=$I$57," ","TEAM EXPENSE OR"))</f>
        <v xml:space="preserve"> </v>
      </c>
      <c r="G68" s="106"/>
      <c r="H68" s="106"/>
      <c r="I68" s="136"/>
    </row>
    <row r="69" spans="1:19" ht="20.25" x14ac:dyDescent="0.3">
      <c r="A69" s="110"/>
      <c r="B69" s="104"/>
      <c r="C69" s="111" t="s">
        <v>120</v>
      </c>
      <c r="D69" s="104"/>
      <c r="E69" s="104"/>
      <c r="F69" s="104"/>
      <c r="G69" s="104"/>
      <c r="H69" s="104"/>
      <c r="I69" s="120">
        <f>SUM(G62:G67)</f>
        <v>0</v>
      </c>
      <c r="J69" s="160"/>
    </row>
    <row r="70" spans="1:19" ht="20.25" x14ac:dyDescent="0.3">
      <c r="A70" s="110"/>
      <c r="B70" s="104"/>
      <c r="C70" s="104"/>
      <c r="D70" s="104"/>
      <c r="E70" s="104"/>
      <c r="F70" s="104"/>
      <c r="G70" s="104"/>
      <c r="H70" s="104"/>
      <c r="I70" s="121"/>
    </row>
    <row r="71" spans="1:19" ht="15" customHeight="1" x14ac:dyDescent="0.3">
      <c r="A71" s="110"/>
      <c r="B71" s="104"/>
      <c r="C71" s="104"/>
      <c r="D71" s="104"/>
      <c r="E71" s="104"/>
      <c r="F71" s="104"/>
      <c r="G71" s="104"/>
      <c r="H71" s="104"/>
      <c r="I71" s="121"/>
    </row>
    <row r="72" spans="1:19" ht="20.25" x14ac:dyDescent="0.3">
      <c r="A72" s="104"/>
      <c r="B72" s="104"/>
      <c r="C72" s="104"/>
      <c r="D72" s="111" t="s">
        <v>67</v>
      </c>
      <c r="E72" s="111"/>
      <c r="F72" s="104"/>
      <c r="G72" s="112"/>
      <c r="H72" s="112"/>
      <c r="I72" s="26">
        <f>SUM(I60-I69)</f>
        <v>0</v>
      </c>
    </row>
    <row r="73" spans="1:19" x14ac:dyDescent="0.2">
      <c r="A73" s="104"/>
      <c r="B73" s="104"/>
      <c r="C73" s="104"/>
      <c r="D73" s="104"/>
      <c r="E73" s="104"/>
      <c r="F73" s="104"/>
      <c r="G73" s="112"/>
      <c r="H73" s="112"/>
      <c r="I73" s="122"/>
    </row>
    <row r="74" spans="1:19" hidden="1" x14ac:dyDescent="0.2">
      <c r="A74" s="104"/>
      <c r="B74" s="104"/>
      <c r="C74" s="104"/>
      <c r="D74" s="104"/>
      <c r="E74" s="113"/>
      <c r="F74" s="104"/>
      <c r="G74" s="104"/>
      <c r="H74" s="104"/>
      <c r="I74" s="123"/>
    </row>
    <row r="75" spans="1:19" ht="18" hidden="1" x14ac:dyDescent="0.25">
      <c r="A75" s="104"/>
      <c r="B75" s="104"/>
      <c r="C75" s="104"/>
      <c r="D75" s="135" t="s">
        <v>80</v>
      </c>
      <c r="E75" s="114"/>
      <c r="F75" s="114"/>
      <c r="G75" s="105"/>
      <c r="H75" s="104"/>
      <c r="I75" s="124">
        <f>-Worksheet!G109</f>
        <v>0</v>
      </c>
    </row>
    <row r="76" spans="1:19" ht="18" hidden="1" x14ac:dyDescent="0.25">
      <c r="A76" s="104"/>
      <c r="B76" s="104"/>
      <c r="C76" s="104"/>
      <c r="D76" s="115"/>
      <c r="E76" s="115"/>
      <c r="F76" s="115"/>
      <c r="G76" s="115"/>
      <c r="H76" s="104"/>
      <c r="I76" s="125"/>
    </row>
    <row r="77" spans="1:19" ht="23.25" x14ac:dyDescent="0.35">
      <c r="A77" s="104"/>
      <c r="B77" s="104"/>
      <c r="C77" s="318" t="s">
        <v>62</v>
      </c>
      <c r="D77" s="319"/>
      <c r="E77" s="319"/>
      <c r="F77" s="319"/>
      <c r="G77" s="319"/>
      <c r="H77" s="104"/>
      <c r="I77" s="120" t="str">
        <f>IF(SUM(I72)=0,"$",SUM(I72:I75))</f>
        <v>$</v>
      </c>
    </row>
    <row r="78" spans="1:19" s="5" customFormat="1" ht="18" x14ac:dyDescent="0.25">
      <c r="A78" s="116"/>
      <c r="B78" s="42"/>
      <c r="C78" s="117"/>
      <c r="D78" s="117"/>
      <c r="E78" s="117"/>
      <c r="F78" s="117"/>
      <c r="G78" s="82"/>
      <c r="H78" s="117"/>
      <c r="I78" s="42"/>
      <c r="J78" s="138"/>
      <c r="K78" s="138"/>
      <c r="L78" s="138"/>
      <c r="M78" s="138"/>
      <c r="N78" s="138"/>
      <c r="O78" s="138"/>
      <c r="P78" s="138"/>
      <c r="Q78" s="99"/>
      <c r="R78" s="99"/>
      <c r="S78" s="99"/>
    </row>
    <row r="79" spans="1:19" s="5" customFormat="1" ht="15" customHeight="1" x14ac:dyDescent="0.3">
      <c r="A79" s="10"/>
      <c r="B79" s="10"/>
      <c r="C79" s="13"/>
      <c r="D79" s="13"/>
      <c r="E79" s="10"/>
      <c r="F79" s="10"/>
      <c r="G79" s="10"/>
      <c r="H79" s="10"/>
      <c r="I79" s="26"/>
      <c r="J79" s="102"/>
      <c r="K79" s="162"/>
      <c r="L79" s="162"/>
      <c r="M79" s="138"/>
      <c r="N79" s="138"/>
      <c r="O79" s="138"/>
      <c r="P79" s="138"/>
      <c r="Q79" s="99"/>
      <c r="R79" s="99"/>
      <c r="S79" s="99"/>
    </row>
    <row r="80" spans="1:19" s="5" customFormat="1" x14ac:dyDescent="0.2">
      <c r="A80" s="308" t="s">
        <v>21</v>
      </c>
      <c r="B80" s="309"/>
      <c r="C80" s="309"/>
      <c r="D80" s="309"/>
      <c r="E80" s="309"/>
      <c r="F80" s="309"/>
      <c r="G80" s="309"/>
      <c r="H80" s="309"/>
      <c r="I80" s="310"/>
      <c r="J80" s="102"/>
      <c r="K80" s="102"/>
      <c r="L80" s="102"/>
      <c r="M80" s="138"/>
      <c r="N80" s="138"/>
      <c r="O80" s="138"/>
      <c r="P80" s="138"/>
      <c r="Q80" s="99"/>
      <c r="R80" s="99"/>
      <c r="S80" s="99"/>
    </row>
    <row r="81" spans="1:19" s="5" customFormat="1" ht="20.100000000000001" customHeight="1" x14ac:dyDescent="0.25">
      <c r="A81" s="10"/>
      <c r="B81" s="10"/>
      <c r="C81" s="10"/>
      <c r="D81" s="55"/>
      <c r="E81" s="55"/>
      <c r="F81" s="55"/>
      <c r="G81" s="55"/>
      <c r="H81" s="10"/>
      <c r="I81" s="71"/>
      <c r="J81" s="102"/>
      <c r="K81" s="102"/>
      <c r="L81" s="102"/>
      <c r="M81" s="138"/>
      <c r="N81" s="138"/>
      <c r="O81" s="138"/>
      <c r="P81" s="138"/>
      <c r="Q81" s="99"/>
      <c r="R81" s="99"/>
      <c r="S81" s="99"/>
    </row>
    <row r="82" spans="1:19" s="5" customFormat="1" x14ac:dyDescent="0.2">
      <c r="A82" s="52" t="s">
        <v>11</v>
      </c>
      <c r="B82" s="72"/>
      <c r="C82" s="10"/>
      <c r="D82" s="52" t="s">
        <v>12</v>
      </c>
      <c r="E82" s="72"/>
      <c r="F82" s="72"/>
      <c r="G82" s="10"/>
      <c r="H82" s="10"/>
      <c r="I82" s="70"/>
      <c r="J82" s="102"/>
      <c r="K82" s="102"/>
      <c r="L82" s="102"/>
      <c r="M82" s="138"/>
      <c r="N82" s="138"/>
      <c r="O82" s="138"/>
      <c r="P82" s="138"/>
      <c r="Q82" s="99"/>
      <c r="R82" s="99"/>
      <c r="S82" s="99"/>
    </row>
    <row r="83" spans="1:19" s="5" customFormat="1" x14ac:dyDescent="0.2">
      <c r="J83" s="138"/>
      <c r="K83" s="138"/>
      <c r="L83" s="138"/>
      <c r="M83" s="138"/>
      <c r="N83" s="138"/>
      <c r="O83" s="138"/>
      <c r="P83" s="138"/>
      <c r="Q83" s="99"/>
      <c r="R83" s="99"/>
      <c r="S83" s="99"/>
    </row>
  </sheetData>
  <sheetProtection algorithmName="SHA-512" hashValue="E6qoE4O6UMqfUdOFqEAJNwH36S4U/MFbkH05vY5fN99tQ1yYH1rSbKP2wvGQRLwcD5ETOehwo5XhS7RL5nI+Aw==" saltValue="2XA6KgqV3l01CyqxFLwazQ==" spinCount="100000" sheet="1" objects="1" scenarios="1"/>
  <protectedRanges>
    <protectedRange sqref="A3:I3 A11:A12 A8:A9 B8:I12 A13:I30" name="Top of tab"/>
  </protectedRanges>
  <mergeCells count="28">
    <mergeCell ref="A80:I80"/>
    <mergeCell ref="B38:C38"/>
    <mergeCell ref="B36:C36"/>
    <mergeCell ref="B18:C18"/>
    <mergeCell ref="A24:C24"/>
    <mergeCell ref="F18:I18"/>
    <mergeCell ref="A22:B22"/>
    <mergeCell ref="B66:E66"/>
    <mergeCell ref="C77:G77"/>
    <mergeCell ref="B62:C62"/>
    <mergeCell ref="E62:F62"/>
    <mergeCell ref="B64:C64"/>
    <mergeCell ref="B34:C34"/>
    <mergeCell ref="A9:I11"/>
    <mergeCell ref="B20:C20"/>
    <mergeCell ref="F20:I20"/>
    <mergeCell ref="A32:I32"/>
    <mergeCell ref="A2:B2"/>
    <mergeCell ref="C2:E2"/>
    <mergeCell ref="G2:I2"/>
    <mergeCell ref="B5:H5"/>
    <mergeCell ref="B6:H6"/>
    <mergeCell ref="B13:C13"/>
    <mergeCell ref="F13:I13"/>
    <mergeCell ref="B15:C15"/>
    <mergeCell ref="F15:I15"/>
    <mergeCell ref="H26:I26"/>
    <mergeCell ref="E26:G26"/>
  </mergeCells>
  <phoneticPr fontId="0" type="noConversion"/>
  <dataValidations count="1">
    <dataValidation type="list" allowBlank="1" showInputMessage="1" showErrorMessage="1" sqref="D28 D26" xr:uid="{00000000-0002-0000-0300-000000000000}">
      <formula1>$L$26:$L$28</formula1>
    </dataValidation>
  </dataValidations>
  <pageMargins left="0.60062499999999996" right="0.25" top="0.5" bottom="0" header="0" footer="0"/>
  <pageSetup scale="43" orientation="portrait" r:id="rId1"/>
  <headerFooter alignWithMargins="0">
    <oddFooter>&amp;RRevised: &amp;D</oddFooter>
  </headerFooter>
  <ignoredErrors>
    <ignoredError sqref="B53:I53 C52:F52 H52 A57:I57 C56:F56 A59:I59 C58:F58 H58 B61:I61 B60:F60 H60 H56:I56 A63:H63 D62 A65:H65 D64:F64 H64 A79:I82 F66 H66 H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Worksheet</vt:lpstr>
      <vt:lpstr>Personnel</vt:lpstr>
      <vt:lpstr>Final Report</vt:lpstr>
      <vt:lpstr>Personnel!Print_Area</vt:lpstr>
      <vt:lpstr>Worksheet!Print_Area</vt:lpstr>
      <vt:lpstr>Personnel!Print_Titles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</dc:creator>
  <cp:lastModifiedBy>Mark McGuire</cp:lastModifiedBy>
  <cp:lastPrinted>2026-04-07T18:04:59Z</cp:lastPrinted>
  <dcterms:created xsi:type="dcterms:W3CDTF">2001-04-20T18:50:30Z</dcterms:created>
  <dcterms:modified xsi:type="dcterms:W3CDTF">2026-05-20T22:12:15Z</dcterms:modified>
</cp:coreProperties>
</file>